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120" yWindow="105" windowWidth="15195" windowHeight="7935" tabRatio="917"/>
  </bookViews>
  <sheets>
    <sheet name="instructions" sheetId="16" r:id="rId1"/>
    <sheet name="pre audit list" sheetId="18" r:id="rId2"/>
    <sheet name="report" sheetId="4" r:id="rId3"/>
    <sheet name="Tool" sheetId="1" r:id="rId4"/>
    <sheet name="help" sheetId="5" r:id="rId5"/>
    <sheet name="Auditor Notes by Requirement " sheetId="3" r:id="rId6"/>
    <sheet name="non conformance note" sheetId="6" r:id="rId7"/>
    <sheet name="improvement note" sheetId="12" r:id="rId8"/>
    <sheet name="exec summary ncn" sheetId="52" r:id="rId9"/>
    <sheet name="exec summary imp req" sheetId="51" r:id="rId10"/>
  </sheets>
  <definedNames>
    <definedName name="_xlnm._FilterDatabase" localSheetId="3" hidden="1">Tool!$G$1:$I$125</definedName>
    <definedName name="_xlnm.Print_Area" localSheetId="9">'exec summary imp req'!$A$1:$C$23</definedName>
    <definedName name="_xlnm.Print_Area" localSheetId="8">'exec summary ncn'!$A$1:$C$14</definedName>
    <definedName name="_xlnm.Print_Area" localSheetId="4">help!$A$1:$C$118</definedName>
    <definedName name="_xlnm.Print_Area" localSheetId="2">report!$A$1:$M$125</definedName>
    <definedName name="_xlnm.Print_Area" localSheetId="3">Tool!$A$3:$I$124</definedName>
    <definedName name="_xlnm.Print_Titles" localSheetId="3">Tool!$1:$2</definedName>
  </definedNames>
  <calcPr calcId="145621"/>
</workbook>
</file>

<file path=xl/calcChain.xml><?xml version="1.0" encoding="utf-8"?>
<calcChain xmlns="http://schemas.openxmlformats.org/spreadsheetml/2006/main">
  <c r="J104" i="1" l="1"/>
  <c r="J52" i="1"/>
  <c r="X52" i="1" s="1"/>
  <c r="J42" i="1"/>
  <c r="J94" i="1"/>
  <c r="Z94" i="1" s="1"/>
  <c r="J109" i="1"/>
  <c r="J102" i="1"/>
  <c r="J101" i="1"/>
  <c r="J59" i="1"/>
  <c r="J51" i="1"/>
  <c r="J50" i="1"/>
  <c r="J49" i="1"/>
  <c r="J48" i="1"/>
  <c r="J47" i="1"/>
  <c r="J46" i="1"/>
  <c r="J45" i="1"/>
  <c r="J44" i="1"/>
  <c r="Q59" i="1"/>
  <c r="R59" i="1"/>
  <c r="P59" i="1"/>
  <c r="K59" i="1"/>
  <c r="B11" i="52"/>
  <c r="C11" i="51"/>
  <c r="E124" i="1"/>
  <c r="E123" i="1"/>
  <c r="E122" i="1"/>
  <c r="E121" i="1"/>
  <c r="E116" i="1"/>
  <c r="E115" i="1"/>
  <c r="E114" i="1"/>
  <c r="E113" i="1"/>
  <c r="E112" i="1"/>
  <c r="E111" i="1"/>
  <c r="E109" i="1"/>
  <c r="E108" i="1"/>
  <c r="E107" i="1"/>
  <c r="E106" i="1"/>
  <c r="E104" i="1"/>
  <c r="E102" i="1"/>
  <c r="E101" i="1"/>
  <c r="E100" i="1"/>
  <c r="E99" i="1"/>
  <c r="E98" i="1"/>
  <c r="E97" i="1"/>
  <c r="E96" i="1"/>
  <c r="E94" i="1"/>
  <c r="E93" i="1"/>
  <c r="E92" i="1"/>
  <c r="E91" i="1"/>
  <c r="E90" i="1"/>
  <c r="E89" i="1"/>
  <c r="E87" i="1"/>
  <c r="E86" i="1"/>
  <c r="E85" i="1"/>
  <c r="E84" i="1"/>
  <c r="E83" i="1"/>
  <c r="E82" i="1"/>
  <c r="E81" i="1"/>
  <c r="E80" i="1"/>
  <c r="E79" i="1"/>
  <c r="E78" i="1"/>
  <c r="E77" i="1"/>
  <c r="E76" i="1"/>
  <c r="E74" i="1"/>
  <c r="E73" i="1"/>
  <c r="E72" i="1"/>
  <c r="E71" i="1"/>
  <c r="E70" i="1"/>
  <c r="E69" i="1"/>
  <c r="E68" i="1"/>
  <c r="E66" i="1"/>
  <c r="E65" i="1"/>
  <c r="E64" i="1"/>
  <c r="E63" i="1"/>
  <c r="E62" i="1"/>
  <c r="E61" i="1"/>
  <c r="E59" i="1"/>
  <c r="E58" i="1"/>
  <c r="E56" i="1"/>
  <c r="E55" i="1"/>
  <c r="E54" i="1"/>
  <c r="E52" i="1"/>
  <c r="E51" i="1"/>
  <c r="E50" i="1"/>
  <c r="E49" i="1"/>
  <c r="E48" i="1"/>
  <c r="E47" i="1"/>
  <c r="E46" i="1"/>
  <c r="E45" i="1"/>
  <c r="E44" i="1"/>
  <c r="E42" i="1"/>
  <c r="E41" i="1"/>
  <c r="E40" i="1"/>
  <c r="E39" i="1"/>
  <c r="E38" i="1"/>
  <c r="E37" i="1"/>
  <c r="E36" i="1"/>
  <c r="E35" i="1"/>
  <c r="E34" i="1"/>
  <c r="E32" i="1"/>
  <c r="E31" i="1"/>
  <c r="E30" i="1"/>
  <c r="E29" i="1"/>
  <c r="E27" i="1"/>
  <c r="E26" i="1"/>
  <c r="E25" i="1"/>
  <c r="E24" i="1"/>
  <c r="E23" i="1"/>
  <c r="E22" i="1"/>
  <c r="E20" i="1"/>
  <c r="E19" i="1"/>
  <c r="E18" i="1"/>
  <c r="E17" i="1"/>
  <c r="E16" i="1"/>
  <c r="E15" i="1"/>
  <c r="E14" i="1"/>
  <c r="E13" i="1"/>
  <c r="E11" i="1"/>
  <c r="E10" i="1"/>
  <c r="E9" i="1"/>
  <c r="J124" i="1"/>
  <c r="X124" i="1" s="1"/>
  <c r="J123" i="1"/>
  <c r="J122" i="1"/>
  <c r="J121" i="1"/>
  <c r="J119" i="1"/>
  <c r="J118" i="1"/>
  <c r="J116" i="1"/>
  <c r="X116" i="1" s="1"/>
  <c r="J115" i="1"/>
  <c r="J114" i="1"/>
  <c r="Z114" i="1" s="1"/>
  <c r="J113" i="1"/>
  <c r="J112" i="1"/>
  <c r="X112" i="1" s="1"/>
  <c r="J111" i="1"/>
  <c r="J108" i="1"/>
  <c r="Y108" i="1" s="1"/>
  <c r="J107" i="1"/>
  <c r="J106" i="1"/>
  <c r="J100" i="1"/>
  <c r="J99" i="1"/>
  <c r="J98" i="1"/>
  <c r="J97" i="1"/>
  <c r="J96" i="1"/>
  <c r="J93" i="1"/>
  <c r="J92" i="1"/>
  <c r="X92" i="1" s="1"/>
  <c r="J91" i="1"/>
  <c r="Z91" i="1" s="1"/>
  <c r="J90" i="1"/>
  <c r="J89" i="1"/>
  <c r="J87" i="1"/>
  <c r="J86" i="1"/>
  <c r="Y86" i="1" s="1"/>
  <c r="J85" i="1"/>
  <c r="J84" i="1"/>
  <c r="J83" i="1"/>
  <c r="J82" i="1"/>
  <c r="J81" i="1"/>
  <c r="J80" i="1"/>
  <c r="X80" i="1" s="1"/>
  <c r="J79" i="1"/>
  <c r="Z79" i="1" s="1"/>
  <c r="J78" i="1"/>
  <c r="Y78" i="1" s="1"/>
  <c r="J77" i="1"/>
  <c r="J76" i="1"/>
  <c r="J74" i="1"/>
  <c r="J73" i="1"/>
  <c r="J72" i="1"/>
  <c r="J71" i="1"/>
  <c r="J70" i="1"/>
  <c r="J69" i="1"/>
  <c r="J68" i="1"/>
  <c r="J66" i="1"/>
  <c r="X66" i="1" s="1"/>
  <c r="J65" i="1"/>
  <c r="J64" i="1"/>
  <c r="X64" i="1" s="1"/>
  <c r="J63" i="1"/>
  <c r="J62" i="1"/>
  <c r="Y62" i="1" s="1"/>
  <c r="J61" i="1"/>
  <c r="J58" i="1"/>
  <c r="J56" i="1"/>
  <c r="J55" i="1"/>
  <c r="J54" i="1"/>
  <c r="J41" i="1"/>
  <c r="J40" i="1"/>
  <c r="J39" i="1"/>
  <c r="Z39" i="1" s="1"/>
  <c r="J38" i="1"/>
  <c r="J37" i="1"/>
  <c r="J36" i="1"/>
  <c r="J35" i="1"/>
  <c r="J34" i="1"/>
  <c r="J32" i="1"/>
  <c r="J31" i="1"/>
  <c r="J30" i="1"/>
  <c r="Z30" i="1" s="1"/>
  <c r="J29" i="1"/>
  <c r="J27" i="1"/>
  <c r="J26" i="1"/>
  <c r="J25" i="1"/>
  <c r="J24" i="1"/>
  <c r="J23" i="1"/>
  <c r="J22" i="1"/>
  <c r="J20" i="1"/>
  <c r="X20" i="1" s="1"/>
  <c r="J19" i="1"/>
  <c r="J18" i="1"/>
  <c r="Z18" i="1" s="1"/>
  <c r="J17" i="1"/>
  <c r="J16" i="1"/>
  <c r="Z16" i="1" s="1"/>
  <c r="J15" i="1"/>
  <c r="J14" i="1"/>
  <c r="J13" i="1"/>
  <c r="J12" i="1"/>
  <c r="Z12" i="1" s="1"/>
  <c r="J11" i="1"/>
  <c r="J10" i="1"/>
  <c r="J9" i="1"/>
  <c r="S125" i="1"/>
  <c r="A1" i="4"/>
  <c r="B5" i="52"/>
  <c r="B7" i="52"/>
  <c r="B9" i="52"/>
  <c r="C13" i="52"/>
  <c r="B5" i="51"/>
  <c r="B7" i="51"/>
  <c r="B9" i="51"/>
  <c r="C13" i="51"/>
  <c r="T111" i="1"/>
  <c r="U111" i="1"/>
  <c r="V111" i="1"/>
  <c r="B108" i="5"/>
  <c r="A108" i="5"/>
  <c r="B107" i="5"/>
  <c r="A107" i="5"/>
  <c r="B106" i="5"/>
  <c r="A106" i="5"/>
  <c r="Z112" i="1"/>
  <c r="Y112" i="1"/>
  <c r="Y18" i="1"/>
  <c r="X18" i="1"/>
  <c r="Z17" i="1"/>
  <c r="Y17" i="1"/>
  <c r="X17" i="1"/>
  <c r="R114" i="1"/>
  <c r="Q114" i="1"/>
  <c r="P114" i="1"/>
  <c r="K114" i="1" s="1"/>
  <c r="R113" i="1"/>
  <c r="Q113" i="1"/>
  <c r="P113" i="1"/>
  <c r="K113" i="1" s="1"/>
  <c r="R112" i="1"/>
  <c r="Q112" i="1"/>
  <c r="P112" i="1"/>
  <c r="K112" i="1" s="1"/>
  <c r="B13" i="5"/>
  <c r="A13" i="5"/>
  <c r="B12" i="5"/>
  <c r="A12" i="5"/>
  <c r="B11" i="5"/>
  <c r="A11" i="5"/>
  <c r="B10" i="5"/>
  <c r="A10" i="5"/>
  <c r="R18" i="1"/>
  <c r="Q18" i="1"/>
  <c r="P18" i="1"/>
  <c r="K18" i="1" s="1"/>
  <c r="R17" i="1"/>
  <c r="Q17" i="1"/>
  <c r="P17" i="1"/>
  <c r="K17" i="1" s="1"/>
  <c r="B93" i="5"/>
  <c r="A93" i="5"/>
  <c r="R99" i="1"/>
  <c r="Q99" i="1"/>
  <c r="P99" i="1"/>
  <c r="C13" i="12"/>
  <c r="C13" i="6"/>
  <c r="B95" i="5"/>
  <c r="B94" i="5"/>
  <c r="V121" i="1"/>
  <c r="V122" i="1"/>
  <c r="L87" i="4" s="1"/>
  <c r="U121" i="1"/>
  <c r="K86" i="4" s="1"/>
  <c r="T121" i="1"/>
  <c r="V118" i="1"/>
  <c r="U118" i="1"/>
  <c r="U119" i="1" s="1"/>
  <c r="K83" i="4" s="1"/>
  <c r="T118" i="1"/>
  <c r="V106" i="1"/>
  <c r="U106" i="1"/>
  <c r="T106" i="1"/>
  <c r="T107" i="1"/>
  <c r="J75" i="4" s="1"/>
  <c r="V104" i="1"/>
  <c r="U104" i="1"/>
  <c r="U105" i="1" s="1"/>
  <c r="K71" i="4" s="1"/>
  <c r="T104" i="1"/>
  <c r="V96" i="1"/>
  <c r="V97" i="1"/>
  <c r="L67" i="4" s="1"/>
  <c r="T96" i="1"/>
  <c r="U96" i="1"/>
  <c r="U89" i="1"/>
  <c r="T89" i="1"/>
  <c r="T90" i="1" s="1"/>
  <c r="J63" i="4" s="1"/>
  <c r="V76" i="1"/>
  <c r="U76" i="1"/>
  <c r="T76" i="1"/>
  <c r="U68" i="1"/>
  <c r="U69" i="1"/>
  <c r="K55" i="4" s="1"/>
  <c r="T68" i="1"/>
  <c r="V61" i="1"/>
  <c r="U61" i="1"/>
  <c r="T61" i="1"/>
  <c r="T62" i="1" s="1"/>
  <c r="J51" i="4" s="1"/>
  <c r="V58" i="1"/>
  <c r="U58" i="1"/>
  <c r="T58" i="1"/>
  <c r="V54" i="1"/>
  <c r="V55" i="1"/>
  <c r="L43" i="4" s="1"/>
  <c r="U54" i="1"/>
  <c r="T54" i="1"/>
  <c r="V44" i="1"/>
  <c r="U44" i="1"/>
  <c r="U45" i="1" s="1"/>
  <c r="K39" i="4" s="1"/>
  <c r="T44" i="1"/>
  <c r="V34" i="1"/>
  <c r="U34" i="1"/>
  <c r="T34" i="1"/>
  <c r="T35" i="1"/>
  <c r="V29" i="1"/>
  <c r="U29" i="1"/>
  <c r="T29" i="1"/>
  <c r="V22" i="1"/>
  <c r="V23" i="1" s="1"/>
  <c r="L27" i="4" s="1"/>
  <c r="U22" i="1"/>
  <c r="T22" i="1"/>
  <c r="V9" i="1"/>
  <c r="U9" i="1"/>
  <c r="U10" i="1"/>
  <c r="K23" i="4" s="1"/>
  <c r="T9" i="1"/>
  <c r="V89" i="1"/>
  <c r="P34" i="1"/>
  <c r="Q34" i="1"/>
  <c r="R34" i="1"/>
  <c r="K34" i="1"/>
  <c r="P35" i="1"/>
  <c r="Q35" i="1"/>
  <c r="R35" i="1"/>
  <c r="K35" i="1"/>
  <c r="P36" i="1"/>
  <c r="Q36" i="1"/>
  <c r="R36" i="1"/>
  <c r="K36" i="1"/>
  <c r="P37" i="1"/>
  <c r="Q37" i="1"/>
  <c r="R37" i="1"/>
  <c r="K37" i="1"/>
  <c r="P38" i="1"/>
  <c r="Q38" i="1"/>
  <c r="R38" i="1"/>
  <c r="K38" i="1"/>
  <c r="P39" i="1"/>
  <c r="Q39" i="1"/>
  <c r="R39" i="1"/>
  <c r="K39" i="1"/>
  <c r="P40" i="1"/>
  <c r="Q40" i="1"/>
  <c r="R40" i="1"/>
  <c r="K40" i="1"/>
  <c r="P41" i="1"/>
  <c r="Q41" i="1"/>
  <c r="R41" i="1"/>
  <c r="K41" i="1"/>
  <c r="P42" i="1"/>
  <c r="Q42" i="1"/>
  <c r="R42" i="1"/>
  <c r="K42" i="1"/>
  <c r="I125" i="1"/>
  <c r="V125" i="1"/>
  <c r="H125" i="1"/>
  <c r="U125" i="1"/>
  <c r="G125" i="1"/>
  <c r="T125" i="1"/>
  <c r="R22" i="1"/>
  <c r="P22" i="1"/>
  <c r="Q22" i="1"/>
  <c r="R23" i="1"/>
  <c r="P23" i="1"/>
  <c r="Q23" i="1"/>
  <c r="K23" i="1" s="1"/>
  <c r="Q24" i="1"/>
  <c r="P24" i="1"/>
  <c r="R24" i="1"/>
  <c r="R25" i="1"/>
  <c r="P25" i="1"/>
  <c r="Q25" i="1"/>
  <c r="K25" i="1" s="1"/>
  <c r="R26" i="1"/>
  <c r="P26" i="1"/>
  <c r="Q26" i="1"/>
  <c r="R29" i="1"/>
  <c r="P29" i="1"/>
  <c r="Q29" i="1"/>
  <c r="K29" i="1" s="1"/>
  <c r="R30" i="1"/>
  <c r="P30" i="1"/>
  <c r="Q30" i="1"/>
  <c r="P31" i="1"/>
  <c r="Q31" i="1"/>
  <c r="R31" i="1"/>
  <c r="K31" i="1" s="1"/>
  <c r="R32" i="1"/>
  <c r="P32" i="1"/>
  <c r="Q32" i="1"/>
  <c r="R44" i="1"/>
  <c r="P44" i="1"/>
  <c r="Q44" i="1"/>
  <c r="K44" i="1" s="1"/>
  <c r="R45" i="1"/>
  <c r="P45" i="1"/>
  <c r="Q45" i="1"/>
  <c r="R46" i="1"/>
  <c r="P46" i="1"/>
  <c r="Q46" i="1"/>
  <c r="K46" i="1" s="1"/>
  <c r="R47" i="1"/>
  <c r="P47" i="1"/>
  <c r="Q47" i="1"/>
  <c r="R48" i="1"/>
  <c r="P48" i="1"/>
  <c r="Q48" i="1"/>
  <c r="K48" i="1" s="1"/>
  <c r="R49" i="1"/>
  <c r="P49" i="1"/>
  <c r="Q49" i="1"/>
  <c r="R50" i="1"/>
  <c r="P50" i="1"/>
  <c r="Q50" i="1"/>
  <c r="K50" i="1" s="1"/>
  <c r="Q51" i="1"/>
  <c r="P51" i="1"/>
  <c r="R51" i="1"/>
  <c r="R52" i="1"/>
  <c r="P52" i="1"/>
  <c r="Q52" i="1"/>
  <c r="K52" i="1" s="1"/>
  <c r="R54" i="1"/>
  <c r="P54" i="1"/>
  <c r="Q54" i="1"/>
  <c r="R55" i="1"/>
  <c r="P55" i="1"/>
  <c r="Q55" i="1"/>
  <c r="K55" i="1" s="1"/>
  <c r="R56" i="1"/>
  <c r="P56" i="1"/>
  <c r="Q56" i="1"/>
  <c r="R58" i="1"/>
  <c r="P58" i="1"/>
  <c r="Q58" i="1"/>
  <c r="K58" i="1" s="1"/>
  <c r="L58" i="1" s="1"/>
  <c r="M46" i="4" s="1"/>
  <c r="R61" i="1"/>
  <c r="P61" i="1"/>
  <c r="Q61" i="1"/>
  <c r="R62" i="1"/>
  <c r="P62" i="1"/>
  <c r="Q62" i="1"/>
  <c r="K62" i="1" s="1"/>
  <c r="R63" i="1"/>
  <c r="P63" i="1"/>
  <c r="Q63" i="1"/>
  <c r="R64" i="1"/>
  <c r="P64" i="1"/>
  <c r="Q64" i="1"/>
  <c r="K64" i="1" s="1"/>
  <c r="R65" i="1"/>
  <c r="P65" i="1"/>
  <c r="Q65" i="1"/>
  <c r="Q66" i="1"/>
  <c r="R66" i="1"/>
  <c r="P66" i="1"/>
  <c r="K66" i="1" s="1"/>
  <c r="R68" i="1"/>
  <c r="P68" i="1"/>
  <c r="Q68" i="1"/>
  <c r="R69" i="1"/>
  <c r="P69" i="1"/>
  <c r="Q69" i="1"/>
  <c r="K69" i="1" s="1"/>
  <c r="R70" i="1"/>
  <c r="P70" i="1"/>
  <c r="Q70" i="1"/>
  <c r="R71" i="1"/>
  <c r="P71" i="1"/>
  <c r="Q71" i="1"/>
  <c r="K71" i="1" s="1"/>
  <c r="R72" i="1"/>
  <c r="P72" i="1"/>
  <c r="Q72" i="1"/>
  <c r="R73" i="1"/>
  <c r="P73" i="1"/>
  <c r="Q73" i="1"/>
  <c r="K73" i="1" s="1"/>
  <c r="R74" i="1"/>
  <c r="P74" i="1"/>
  <c r="Q74" i="1"/>
  <c r="R76" i="1"/>
  <c r="P76" i="1"/>
  <c r="Q76" i="1"/>
  <c r="K76" i="1" s="1"/>
  <c r="R77" i="1"/>
  <c r="P77" i="1"/>
  <c r="Q77" i="1"/>
  <c r="R78" i="1"/>
  <c r="P78" i="1"/>
  <c r="Q78" i="1"/>
  <c r="K78" i="1" s="1"/>
  <c r="R79" i="1"/>
  <c r="P79" i="1"/>
  <c r="Q79" i="1"/>
  <c r="Q80" i="1"/>
  <c r="P80" i="1"/>
  <c r="R80" i="1"/>
  <c r="K80" i="1" s="1"/>
  <c r="Q81" i="1"/>
  <c r="P81" i="1"/>
  <c r="R81" i="1"/>
  <c r="R82" i="1"/>
  <c r="P82" i="1"/>
  <c r="Q82" i="1"/>
  <c r="K82" i="1" s="1"/>
  <c r="R83" i="1"/>
  <c r="P83" i="1"/>
  <c r="Q83" i="1"/>
  <c r="R84" i="1"/>
  <c r="P84" i="1"/>
  <c r="Q84" i="1"/>
  <c r="K84" i="1" s="1"/>
  <c r="R85" i="1"/>
  <c r="P85" i="1"/>
  <c r="Q85" i="1"/>
  <c r="Q86" i="1"/>
  <c r="P86" i="1"/>
  <c r="R86" i="1"/>
  <c r="K86" i="1" s="1"/>
  <c r="R87" i="1"/>
  <c r="P87" i="1"/>
  <c r="Q87" i="1"/>
  <c r="R89" i="1"/>
  <c r="P89" i="1"/>
  <c r="Q89" i="1"/>
  <c r="K89" i="1" s="1"/>
  <c r="R90" i="1"/>
  <c r="P90" i="1"/>
  <c r="Q90" i="1"/>
  <c r="R91" i="1"/>
  <c r="P91" i="1"/>
  <c r="Q91" i="1"/>
  <c r="K91" i="1" s="1"/>
  <c r="R92" i="1"/>
  <c r="P92" i="1"/>
  <c r="Q92" i="1"/>
  <c r="R93" i="1"/>
  <c r="P93" i="1"/>
  <c r="Q93" i="1"/>
  <c r="K93" i="1" s="1"/>
  <c r="R96" i="1"/>
  <c r="P96" i="1"/>
  <c r="Q96" i="1"/>
  <c r="R97" i="1"/>
  <c r="P97" i="1"/>
  <c r="Q97" i="1"/>
  <c r="K97" i="1" s="1"/>
  <c r="R98" i="1"/>
  <c r="P98" i="1"/>
  <c r="Q98" i="1"/>
  <c r="R100" i="1"/>
  <c r="P100" i="1"/>
  <c r="Q100" i="1"/>
  <c r="K100" i="1" s="1"/>
  <c r="Q101" i="1"/>
  <c r="P101" i="1"/>
  <c r="R101" i="1"/>
  <c r="Q102" i="1"/>
  <c r="P102" i="1"/>
  <c r="R102" i="1"/>
  <c r="K102" i="1" s="1"/>
  <c r="R106" i="1"/>
  <c r="P106" i="1"/>
  <c r="Q106" i="1"/>
  <c r="R107" i="1"/>
  <c r="P107" i="1"/>
  <c r="Q107" i="1"/>
  <c r="K107" i="1" s="1"/>
  <c r="R108" i="1"/>
  <c r="P108" i="1"/>
  <c r="Q108" i="1"/>
  <c r="R109" i="1"/>
  <c r="P109" i="1"/>
  <c r="Q109" i="1"/>
  <c r="K109" i="1" s="1"/>
  <c r="R111" i="1"/>
  <c r="P111" i="1"/>
  <c r="Q111" i="1"/>
  <c r="R115" i="1"/>
  <c r="P115" i="1"/>
  <c r="Q115" i="1"/>
  <c r="K115" i="1" s="1"/>
  <c r="R116" i="1"/>
  <c r="P116" i="1"/>
  <c r="Q116" i="1"/>
  <c r="R118" i="1"/>
  <c r="P118" i="1"/>
  <c r="Q118" i="1"/>
  <c r="K118" i="1" s="1"/>
  <c r="R119" i="1"/>
  <c r="P119" i="1"/>
  <c r="Q119" i="1"/>
  <c r="R121" i="1"/>
  <c r="P121" i="1"/>
  <c r="Q121" i="1"/>
  <c r="K121" i="1" s="1"/>
  <c r="R122" i="1"/>
  <c r="P122" i="1"/>
  <c r="Q122" i="1"/>
  <c r="R123" i="1"/>
  <c r="P123" i="1"/>
  <c r="Q123" i="1"/>
  <c r="K123" i="1" s="1"/>
  <c r="R124" i="1"/>
  <c r="P124" i="1"/>
  <c r="Q124" i="1"/>
  <c r="P9" i="1"/>
  <c r="Q9" i="1"/>
  <c r="R9" i="1"/>
  <c r="K9" i="1" s="1"/>
  <c r="P10" i="1"/>
  <c r="Q10" i="1"/>
  <c r="R10" i="1"/>
  <c r="P11" i="1"/>
  <c r="Q11" i="1"/>
  <c r="R11" i="1"/>
  <c r="K11" i="1" s="1"/>
  <c r="P12" i="1"/>
  <c r="Q12" i="1"/>
  <c r="R12" i="1"/>
  <c r="P13" i="1"/>
  <c r="Q13" i="1"/>
  <c r="R13" i="1"/>
  <c r="K13" i="1" s="1"/>
  <c r="P14" i="1"/>
  <c r="Q14" i="1"/>
  <c r="R14" i="1"/>
  <c r="P15" i="1"/>
  <c r="Q15" i="1"/>
  <c r="R15" i="1"/>
  <c r="K15" i="1" s="1"/>
  <c r="P16" i="1"/>
  <c r="Q16" i="1"/>
  <c r="R16" i="1"/>
  <c r="P19" i="1"/>
  <c r="Q19" i="1"/>
  <c r="R19" i="1"/>
  <c r="K19" i="1" s="1"/>
  <c r="P20" i="1"/>
  <c r="Q20" i="1"/>
  <c r="R20" i="1"/>
  <c r="P27" i="1"/>
  <c r="Q27" i="1"/>
  <c r="R27" i="1"/>
  <c r="K27" i="1" s="1"/>
  <c r="P94" i="1"/>
  <c r="Q94" i="1"/>
  <c r="R94" i="1"/>
  <c r="P104" i="1"/>
  <c r="Q104" i="1"/>
  <c r="R104" i="1"/>
  <c r="K104" i="1" s="1"/>
  <c r="L104" i="1" s="1"/>
  <c r="M70" i="4" s="1"/>
  <c r="K90" i="4"/>
  <c r="D114" i="4"/>
  <c r="X31" i="1"/>
  <c r="X122" i="1"/>
  <c r="X121" i="1"/>
  <c r="X120" i="1"/>
  <c r="X118" i="1"/>
  <c r="X117" i="1"/>
  <c r="X115" i="1"/>
  <c r="X111" i="1"/>
  <c r="X110" i="1"/>
  <c r="X108" i="1"/>
  <c r="X107" i="1"/>
  <c r="X106" i="1"/>
  <c r="X105" i="1"/>
  <c r="X104" i="1"/>
  <c r="X103" i="1"/>
  <c r="X102" i="1"/>
  <c r="X101" i="1"/>
  <c r="X100" i="1"/>
  <c r="X98" i="1"/>
  <c r="X97" i="1"/>
  <c r="X96" i="1"/>
  <c r="X95" i="1"/>
  <c r="X91" i="1"/>
  <c r="X90" i="1"/>
  <c r="X89" i="1"/>
  <c r="X88" i="1"/>
  <c r="X87" i="1"/>
  <c r="X86" i="1"/>
  <c r="X85" i="1"/>
  <c r="X82" i="1"/>
  <c r="X81" i="1"/>
  <c r="X79" i="1"/>
  <c r="X78" i="1"/>
  <c r="X77" i="1"/>
  <c r="X75" i="1"/>
  <c r="X74" i="1"/>
  <c r="X73" i="1"/>
  <c r="X72" i="1"/>
  <c r="X71" i="1"/>
  <c r="X70" i="1"/>
  <c r="X69" i="1"/>
  <c r="X68" i="1"/>
  <c r="X67" i="1"/>
  <c r="X63" i="1"/>
  <c r="X61" i="1"/>
  <c r="X60" i="1"/>
  <c r="X59" i="1"/>
  <c r="X58" i="1"/>
  <c r="X57" i="1"/>
  <c r="X56" i="1"/>
  <c r="X55" i="1"/>
  <c r="X54" i="1"/>
  <c r="X53" i="1"/>
  <c r="X50" i="1"/>
  <c r="X49" i="1"/>
  <c r="X47" i="1"/>
  <c r="X46" i="1"/>
  <c r="X45" i="1"/>
  <c r="X43" i="1"/>
  <c r="X42" i="1"/>
  <c r="X41" i="1"/>
  <c r="X40" i="1"/>
  <c r="X39" i="1"/>
  <c r="X38" i="1"/>
  <c r="X37" i="1"/>
  <c r="X36" i="1"/>
  <c r="X35" i="1"/>
  <c r="X34" i="1"/>
  <c r="X33" i="1"/>
  <c r="X29" i="1"/>
  <c r="X28" i="1"/>
  <c r="X26" i="1"/>
  <c r="X24" i="1"/>
  <c r="X22" i="1"/>
  <c r="X21" i="1"/>
  <c r="X16" i="1"/>
  <c r="X15" i="1"/>
  <c r="X14" i="1"/>
  <c r="X13" i="1"/>
  <c r="X12" i="1"/>
  <c r="X11" i="1"/>
  <c r="X10" i="1"/>
  <c r="X9" i="1"/>
  <c r="Y66" i="1"/>
  <c r="Y81" i="1"/>
  <c r="Y101" i="1"/>
  <c r="Y102" i="1"/>
  <c r="Y122" i="1"/>
  <c r="Y121" i="1"/>
  <c r="Y120" i="1"/>
  <c r="Y118" i="1"/>
  <c r="Y117" i="1"/>
  <c r="Y116" i="1"/>
  <c r="Y115" i="1"/>
  <c r="Y111" i="1"/>
  <c r="Y110" i="1"/>
  <c r="Y107" i="1"/>
  <c r="Y106" i="1"/>
  <c r="Y105" i="1"/>
  <c r="Y103" i="1"/>
  <c r="Y100" i="1"/>
  <c r="Y98" i="1"/>
  <c r="Y96" i="1"/>
  <c r="Y95" i="1"/>
  <c r="Y92" i="1"/>
  <c r="Y91" i="1"/>
  <c r="Y90" i="1"/>
  <c r="Y88" i="1"/>
  <c r="Y87" i="1"/>
  <c r="Y85" i="1"/>
  <c r="Y82" i="1"/>
  <c r="Y79" i="1"/>
  <c r="Y77" i="1"/>
  <c r="Y75" i="1"/>
  <c r="Y73" i="1"/>
  <c r="Y72" i="1"/>
  <c r="Y69" i="1"/>
  <c r="Y68" i="1"/>
  <c r="Y67" i="1"/>
  <c r="Y64" i="1"/>
  <c r="Y63" i="1"/>
  <c r="Y60" i="1"/>
  <c r="Y58" i="1"/>
  <c r="Y57" i="1"/>
  <c r="Y56" i="1"/>
  <c r="Y54" i="1"/>
  <c r="Y53" i="1"/>
  <c r="Y52" i="1"/>
  <c r="Y50" i="1"/>
  <c r="Y49" i="1"/>
  <c r="Y47" i="1"/>
  <c r="Y46" i="1"/>
  <c r="Y45" i="1"/>
  <c r="Y43" i="1"/>
  <c r="Y42" i="1"/>
  <c r="Y41" i="1"/>
  <c r="Y40" i="1"/>
  <c r="Y39" i="1"/>
  <c r="Y38" i="1"/>
  <c r="Y37" i="1"/>
  <c r="Y36" i="1"/>
  <c r="Y35" i="1"/>
  <c r="Y34" i="1"/>
  <c r="Y33" i="1"/>
  <c r="Y31" i="1"/>
  <c r="Y30" i="1"/>
  <c r="Y29" i="1"/>
  <c r="Y28" i="1"/>
  <c r="Y27" i="1"/>
  <c r="Y26" i="1"/>
  <c r="Y22" i="1"/>
  <c r="Y21" i="1"/>
  <c r="Y20" i="1"/>
  <c r="Y15" i="1"/>
  <c r="Y14" i="1"/>
  <c r="Y13" i="1"/>
  <c r="Y11" i="1"/>
  <c r="Y10" i="1"/>
  <c r="Y9" i="1"/>
  <c r="Z22" i="1"/>
  <c r="Z25" i="1"/>
  <c r="Z26" i="1"/>
  <c r="Z29" i="1"/>
  <c r="Z32" i="1"/>
  <c r="Z34" i="1"/>
  <c r="Z36" i="1"/>
  <c r="Z37" i="1"/>
  <c r="Z38" i="1"/>
  <c r="Z40" i="1"/>
  <c r="Z41" i="1"/>
  <c r="Z42" i="1"/>
  <c r="Z45" i="1"/>
  <c r="Z46" i="1"/>
  <c r="Z47" i="1"/>
  <c r="Z49" i="1"/>
  <c r="Z50" i="1"/>
  <c r="Z52" i="1"/>
  <c r="Z54" i="1"/>
  <c r="Z56" i="1"/>
  <c r="Z58" i="1"/>
  <c r="Z59" i="1"/>
  <c r="Z63" i="1"/>
  <c r="Z64" i="1"/>
  <c r="Z66" i="1"/>
  <c r="Z68" i="1"/>
  <c r="Z69" i="1"/>
  <c r="Z72" i="1"/>
  <c r="Z73" i="1"/>
  <c r="Z77" i="1"/>
  <c r="Z78" i="1"/>
  <c r="Z82" i="1"/>
  <c r="Z83" i="1"/>
  <c r="Z85" i="1"/>
  <c r="Z87" i="1"/>
  <c r="Z89" i="1"/>
  <c r="Z90" i="1"/>
  <c r="Z92" i="1"/>
  <c r="Z96" i="1"/>
  <c r="Z100" i="1"/>
  <c r="Z106" i="1"/>
  <c r="Z111" i="1"/>
  <c r="Z115" i="1"/>
  <c r="Z116" i="1"/>
  <c r="Z121" i="1"/>
  <c r="Z122" i="1"/>
  <c r="Z124" i="1"/>
  <c r="Z120" i="1"/>
  <c r="Z117" i="1"/>
  <c r="Z110" i="1"/>
  <c r="Z105" i="1"/>
  <c r="Z103" i="1"/>
  <c r="Z102" i="1"/>
  <c r="Z101" i="1"/>
  <c r="Z95" i="1"/>
  <c r="Z88" i="1"/>
  <c r="Z86" i="1"/>
  <c r="Z81" i="1"/>
  <c r="Z75" i="1"/>
  <c r="Z67" i="1"/>
  <c r="Z60" i="1"/>
  <c r="Z57" i="1"/>
  <c r="Z53" i="1"/>
  <c r="Z43" i="1"/>
  <c r="Z33" i="1"/>
  <c r="Z31" i="1"/>
  <c r="Z28" i="1"/>
  <c r="Z24" i="1"/>
  <c r="Z21" i="1"/>
  <c r="Z15" i="1"/>
  <c r="Z14" i="1"/>
  <c r="Z13" i="1"/>
  <c r="Z11" i="1"/>
  <c r="Z10" i="1"/>
  <c r="Z9" i="1"/>
  <c r="E119" i="1"/>
  <c r="E118" i="1"/>
  <c r="E12" i="1"/>
  <c r="A1" i="12"/>
  <c r="B5" i="12"/>
  <c r="B7" i="12"/>
  <c r="B9" i="12"/>
  <c r="C11" i="12"/>
  <c r="B11" i="6"/>
  <c r="B9" i="6"/>
  <c r="B7" i="6"/>
  <c r="B5" i="6"/>
  <c r="A118" i="5"/>
  <c r="A117" i="5"/>
  <c r="A116" i="5"/>
  <c r="A115" i="5"/>
  <c r="A113" i="5"/>
  <c r="A112" i="5"/>
  <c r="A110" i="5"/>
  <c r="A109" i="5"/>
  <c r="A105" i="5"/>
  <c r="A103" i="5"/>
  <c r="A102" i="5"/>
  <c r="A101" i="5"/>
  <c r="A100" i="5"/>
  <c r="A98" i="5"/>
  <c r="A96" i="5"/>
  <c r="A95" i="5"/>
  <c r="A94" i="5"/>
  <c r="A92" i="5"/>
  <c r="A91" i="5"/>
  <c r="A90" i="5"/>
  <c r="A88" i="5"/>
  <c r="A87" i="5"/>
  <c r="A86" i="5"/>
  <c r="A85" i="5"/>
  <c r="A84" i="5"/>
  <c r="A83" i="5"/>
  <c r="A81" i="5"/>
  <c r="A80" i="5"/>
  <c r="A79" i="5"/>
  <c r="A78" i="5"/>
  <c r="A77" i="5"/>
  <c r="A76" i="5"/>
  <c r="A75" i="5"/>
  <c r="A74" i="5"/>
  <c r="A73" i="5"/>
  <c r="A72" i="5"/>
  <c r="A71" i="5"/>
  <c r="A70" i="5"/>
  <c r="A68" i="5"/>
  <c r="A67" i="5"/>
  <c r="A66" i="5"/>
  <c r="A65" i="5"/>
  <c r="A64" i="5"/>
  <c r="A63" i="5"/>
  <c r="A62" i="5"/>
  <c r="A60" i="5"/>
  <c r="A59" i="5"/>
  <c r="A58" i="5"/>
  <c r="A57" i="5"/>
  <c r="A56" i="5"/>
  <c r="A55" i="5"/>
  <c r="A53" i="5"/>
  <c r="A52" i="5"/>
  <c r="A50" i="5"/>
  <c r="A49" i="5"/>
  <c r="A48" i="5"/>
  <c r="A46" i="5"/>
  <c r="A45" i="5"/>
  <c r="A44" i="5"/>
  <c r="A43" i="5"/>
  <c r="A42" i="5"/>
  <c r="A41" i="5"/>
  <c r="A40" i="5"/>
  <c r="A39" i="5"/>
  <c r="A38" i="5"/>
  <c r="A36" i="5"/>
  <c r="A35" i="5"/>
  <c r="A34" i="5"/>
  <c r="A33" i="5"/>
  <c r="A32" i="5"/>
  <c r="A31" i="5"/>
  <c r="A30" i="5"/>
  <c r="A29" i="5"/>
  <c r="A28" i="5"/>
  <c r="A26" i="5"/>
  <c r="A25" i="5"/>
  <c r="A24" i="5"/>
  <c r="A23" i="5"/>
  <c r="A21" i="5"/>
  <c r="A20" i="5"/>
  <c r="A19" i="5"/>
  <c r="A18" i="5"/>
  <c r="A17" i="5"/>
  <c r="A16" i="5"/>
  <c r="A14" i="5"/>
  <c r="A9" i="5"/>
  <c r="A8" i="5"/>
  <c r="A7" i="5"/>
  <c r="A6" i="5"/>
  <c r="A5" i="5"/>
  <c r="A4" i="5"/>
  <c r="A3" i="5"/>
  <c r="J90" i="4"/>
  <c r="D109" i="4"/>
  <c r="C3" i="1"/>
  <c r="B118" i="5"/>
  <c r="B117" i="5"/>
  <c r="B116" i="5"/>
  <c r="B115" i="5"/>
  <c r="B114" i="5"/>
  <c r="A114" i="5"/>
  <c r="B113" i="5"/>
  <c r="B112" i="5"/>
  <c r="B111" i="5"/>
  <c r="A111" i="5"/>
  <c r="B110" i="5"/>
  <c r="B109" i="5"/>
  <c r="B105" i="5"/>
  <c r="B104" i="5"/>
  <c r="A104" i="5"/>
  <c r="B103" i="5"/>
  <c r="B102" i="5"/>
  <c r="B101" i="5"/>
  <c r="B100" i="5"/>
  <c r="B99" i="5"/>
  <c r="A99" i="5"/>
  <c r="B98" i="5"/>
  <c r="B97" i="5"/>
  <c r="A97" i="5"/>
  <c r="B96" i="5"/>
  <c r="B92" i="5"/>
  <c r="B91" i="5"/>
  <c r="B90" i="5"/>
  <c r="B89" i="5"/>
  <c r="A89" i="5"/>
  <c r="B88" i="5"/>
  <c r="B87" i="5"/>
  <c r="B86" i="5"/>
  <c r="B85" i="5"/>
  <c r="B84" i="5"/>
  <c r="B83" i="5"/>
  <c r="B82" i="5"/>
  <c r="A82" i="5"/>
  <c r="B81" i="5"/>
  <c r="B80" i="5"/>
  <c r="B79" i="5"/>
  <c r="B78" i="5"/>
  <c r="B77" i="5"/>
  <c r="B76" i="5"/>
  <c r="B75" i="5"/>
  <c r="B74" i="5"/>
  <c r="B73" i="5"/>
  <c r="B72" i="5"/>
  <c r="B71" i="5"/>
  <c r="B70" i="5"/>
  <c r="B69" i="5"/>
  <c r="A69" i="5"/>
  <c r="B68" i="5"/>
  <c r="B67" i="5"/>
  <c r="B66" i="5"/>
  <c r="B65" i="5"/>
  <c r="B64" i="5"/>
  <c r="B63" i="5"/>
  <c r="B62" i="5"/>
  <c r="B61" i="5"/>
  <c r="A61" i="5"/>
  <c r="B60" i="5"/>
  <c r="B59" i="5"/>
  <c r="B58" i="5"/>
  <c r="B57" i="5"/>
  <c r="B56" i="5"/>
  <c r="B55" i="5"/>
  <c r="B54" i="5"/>
  <c r="A54" i="5"/>
  <c r="B53" i="5"/>
  <c r="B52" i="5"/>
  <c r="B51" i="5"/>
  <c r="A51" i="5"/>
  <c r="B50" i="5"/>
  <c r="B49" i="5"/>
  <c r="B48" i="5"/>
  <c r="B47" i="5"/>
  <c r="A47" i="5"/>
  <c r="B46" i="5"/>
  <c r="B45" i="5"/>
  <c r="B44" i="5"/>
  <c r="B43" i="5"/>
  <c r="B42" i="5"/>
  <c r="B41" i="5"/>
  <c r="B40" i="5"/>
  <c r="B39" i="5"/>
  <c r="B38" i="5"/>
  <c r="B37" i="5"/>
  <c r="A37" i="5"/>
  <c r="B36" i="5"/>
  <c r="B35" i="5"/>
  <c r="B34" i="5"/>
  <c r="B33" i="5"/>
  <c r="B32" i="5"/>
  <c r="B31" i="5"/>
  <c r="B30" i="5"/>
  <c r="B29" i="5"/>
  <c r="B28" i="5"/>
  <c r="B27" i="5"/>
  <c r="A27" i="5"/>
  <c r="B26" i="5"/>
  <c r="B25" i="5"/>
  <c r="B24" i="5"/>
  <c r="B23" i="5"/>
  <c r="B22" i="5"/>
  <c r="A22" i="5"/>
  <c r="B21" i="5"/>
  <c r="B20" i="5"/>
  <c r="B19" i="5"/>
  <c r="B18" i="5"/>
  <c r="B17" i="5"/>
  <c r="B16" i="5"/>
  <c r="B15" i="5"/>
  <c r="A15" i="5"/>
  <c r="B14" i="5"/>
  <c r="B9" i="5"/>
  <c r="B8" i="5"/>
  <c r="B7" i="5"/>
  <c r="B6" i="5"/>
  <c r="B5" i="5"/>
  <c r="B4" i="5"/>
  <c r="B3" i="5"/>
  <c r="B2" i="5"/>
  <c r="A2" i="5"/>
  <c r="A1" i="5"/>
  <c r="L90" i="4"/>
  <c r="V68" i="1"/>
  <c r="V69" i="1"/>
  <c r="L55" i="4" s="1"/>
  <c r="J35" i="4"/>
  <c r="J34" i="4"/>
  <c r="K34" i="4"/>
  <c r="L34" i="4"/>
  <c r="C4" i="1"/>
  <c r="E3" i="1"/>
  <c r="L86" i="4"/>
  <c r="L82" i="4"/>
  <c r="K82" i="4"/>
  <c r="L78" i="4"/>
  <c r="L74" i="4"/>
  <c r="K74" i="4"/>
  <c r="L70" i="4"/>
  <c r="K70" i="4"/>
  <c r="L66" i="4"/>
  <c r="K66" i="4"/>
  <c r="L62" i="4"/>
  <c r="K62" i="4"/>
  <c r="L58" i="4"/>
  <c r="K58" i="4"/>
  <c r="L54" i="4"/>
  <c r="K54" i="4"/>
  <c r="L50" i="4"/>
  <c r="K50" i="4"/>
  <c r="L46" i="4"/>
  <c r="K46" i="4"/>
  <c r="L42" i="4"/>
  <c r="K42" i="4"/>
  <c r="L38" i="4"/>
  <c r="K38" i="4"/>
  <c r="L30" i="4"/>
  <c r="K30" i="4"/>
  <c r="J86" i="4"/>
  <c r="J82" i="4"/>
  <c r="J78" i="4"/>
  <c r="J74" i="4"/>
  <c r="J70" i="4"/>
  <c r="J66" i="4"/>
  <c r="J62" i="4"/>
  <c r="J58" i="4"/>
  <c r="J54" i="4"/>
  <c r="J50" i="4"/>
  <c r="J46" i="4"/>
  <c r="J42" i="4"/>
  <c r="J38" i="4"/>
  <c r="J30" i="4"/>
  <c r="L26" i="4"/>
  <c r="K26" i="4"/>
  <c r="J26" i="4"/>
  <c r="L22" i="4"/>
  <c r="K22" i="4"/>
  <c r="J22" i="4"/>
  <c r="B65" i="4"/>
  <c r="A65" i="4"/>
  <c r="B85" i="4"/>
  <c r="A85" i="4"/>
  <c r="B81" i="4"/>
  <c r="A81" i="4"/>
  <c r="B77" i="4"/>
  <c r="A77" i="4"/>
  <c r="B73" i="4"/>
  <c r="A73" i="4"/>
  <c r="B69" i="4"/>
  <c r="A69" i="4"/>
  <c r="B61" i="4"/>
  <c r="A61" i="4"/>
  <c r="B57" i="4"/>
  <c r="A57" i="4"/>
  <c r="B53" i="4"/>
  <c r="A53" i="4"/>
  <c r="B49" i="4"/>
  <c r="A49" i="4"/>
  <c r="B45" i="4"/>
  <c r="A45" i="4"/>
  <c r="B41" i="4"/>
  <c r="A41" i="4"/>
  <c r="B37" i="4"/>
  <c r="A37" i="4"/>
  <c r="B33" i="4"/>
  <c r="A33" i="4"/>
  <c r="B29" i="4"/>
  <c r="A29" i="4"/>
  <c r="B25" i="4"/>
  <c r="A25" i="4"/>
  <c r="A21" i="4"/>
  <c r="B21" i="4"/>
  <c r="J3" i="4"/>
  <c r="T23" i="1" l="1"/>
  <c r="J27" i="4" s="1"/>
  <c r="V35" i="1"/>
  <c r="L35" i="4" s="1"/>
  <c r="K94" i="1"/>
  <c r="K20" i="1"/>
  <c r="K16" i="1"/>
  <c r="K14" i="1"/>
  <c r="K12" i="1"/>
  <c r="K10" i="1"/>
  <c r="K124" i="1"/>
  <c r="K122" i="1"/>
  <c r="K119" i="1"/>
  <c r="L118" i="1" s="1"/>
  <c r="M82" i="4" s="1"/>
  <c r="K116" i="1"/>
  <c r="K111" i="1"/>
  <c r="K108" i="1"/>
  <c r="K106" i="1"/>
  <c r="K101" i="1"/>
  <c r="K98" i="1"/>
  <c r="K96" i="1"/>
  <c r="K92" i="1"/>
  <c r="K90" i="1"/>
  <c r="K87" i="1"/>
  <c r="K85" i="1"/>
  <c r="K83" i="1"/>
  <c r="K81" i="1"/>
  <c r="K79" i="1"/>
  <c r="K77" i="1"/>
  <c r="K74" i="1"/>
  <c r="K72" i="1"/>
  <c r="K70" i="1"/>
  <c r="K68" i="1"/>
  <c r="K65" i="1"/>
  <c r="K63" i="1"/>
  <c r="K61" i="1"/>
  <c r="K56" i="1"/>
  <c r="K54" i="1"/>
  <c r="K51" i="1"/>
  <c r="K49" i="1"/>
  <c r="K47" i="1"/>
  <c r="K45" i="1"/>
  <c r="K32" i="1"/>
  <c r="K30" i="1"/>
  <c r="L29" i="1" s="1"/>
  <c r="M30" i="4" s="1"/>
  <c r="K26" i="1"/>
  <c r="K24" i="1"/>
  <c r="K22" i="1"/>
  <c r="K99" i="1"/>
  <c r="U30" i="1"/>
  <c r="K31" i="4" s="1"/>
  <c r="T55" i="1"/>
  <c r="J43" i="4" s="1"/>
  <c r="V62" i="1"/>
  <c r="L51" i="4" s="1"/>
  <c r="U97" i="1"/>
  <c r="K67" i="4" s="1"/>
  <c r="V107" i="1"/>
  <c r="L75" i="4" s="1"/>
  <c r="T112" i="1"/>
  <c r="J79" i="4" s="1"/>
  <c r="L44" i="1"/>
  <c r="M38" i="4" s="1"/>
  <c r="L9" i="1"/>
  <c r="M22" i="4" s="1"/>
  <c r="L121" i="1"/>
  <c r="M86" i="4" s="1"/>
  <c r="L89" i="1"/>
  <c r="M62" i="4" s="1"/>
  <c r="L76" i="1"/>
  <c r="M58" i="4" s="1"/>
  <c r="L96" i="1"/>
  <c r="M66" i="4" s="1"/>
  <c r="L68" i="1"/>
  <c r="M54" i="4" s="1"/>
  <c r="L22" i="1"/>
  <c r="M26" i="4" s="1"/>
  <c r="L111" i="1"/>
  <c r="M78" i="4" s="1"/>
  <c r="L106" i="1"/>
  <c r="M74" i="4" s="1"/>
  <c r="L61" i="1"/>
  <c r="M50" i="4" s="1"/>
  <c r="L54" i="1"/>
  <c r="M42" i="4" s="1"/>
  <c r="U112" i="1"/>
  <c r="K79" i="4" s="1"/>
  <c r="K78" i="4"/>
  <c r="Z55" i="1"/>
  <c r="Y55" i="1"/>
  <c r="Y71" i="1"/>
  <c r="Z71" i="1"/>
  <c r="X76" i="1"/>
  <c r="Y76" i="1"/>
  <c r="V77" i="1"/>
  <c r="L59" i="4" s="1"/>
  <c r="T77" i="1"/>
  <c r="J59" i="4" s="1"/>
  <c r="X84" i="1"/>
  <c r="Y84" i="1"/>
  <c r="Z84" i="1"/>
  <c r="Y89" i="1"/>
  <c r="U90" i="1"/>
  <c r="K63" i="4" s="1"/>
  <c r="M63" i="4" s="1"/>
  <c r="Y93" i="1"/>
  <c r="X93" i="1"/>
  <c r="Z99" i="1"/>
  <c r="Y99" i="1"/>
  <c r="Y119" i="1"/>
  <c r="X119" i="1"/>
  <c r="X44" i="1"/>
  <c r="Y44" i="1"/>
  <c r="V45" i="1"/>
  <c r="L39" i="4" s="1"/>
  <c r="T45" i="1"/>
  <c r="J39" i="4" s="1"/>
  <c r="X48" i="1"/>
  <c r="Y48" i="1"/>
  <c r="Y59" i="1"/>
  <c r="V59" i="1"/>
  <c r="L47" i="4" s="1"/>
  <c r="T59" i="1"/>
  <c r="J47" i="4" s="1"/>
  <c r="Z76" i="1"/>
  <c r="Z62" i="1"/>
  <c r="Z48" i="1"/>
  <c r="Z44" i="1"/>
  <c r="Z35" i="1"/>
  <c r="Y12" i="1"/>
  <c r="Y16" i="1"/>
  <c r="Y25" i="1"/>
  <c r="Y94" i="1"/>
  <c r="X62" i="1"/>
  <c r="X94" i="1"/>
  <c r="U126" i="1"/>
  <c r="K91" i="4" s="1"/>
  <c r="L34" i="1"/>
  <c r="M34" i="4" s="1"/>
  <c r="V90" i="1"/>
  <c r="L63" i="4" s="1"/>
  <c r="X114" i="1"/>
  <c r="X99" i="1"/>
  <c r="Y114" i="1"/>
  <c r="Z20" i="1"/>
  <c r="Z80" i="1"/>
  <c r="Z119" i="1"/>
  <c r="Z108" i="1"/>
  <c r="Z93" i="1"/>
  <c r="Y124" i="1"/>
  <c r="Y80" i="1"/>
  <c r="X25" i="1"/>
  <c r="X30" i="1"/>
  <c r="T126" i="1"/>
  <c r="J91" i="4" s="1"/>
  <c r="V126" i="1"/>
  <c r="L91" i="4" s="1"/>
  <c r="U59" i="1"/>
  <c r="K47" i="4" s="1"/>
  <c r="U77" i="1"/>
  <c r="K59" i="4" s="1"/>
  <c r="T122" i="1"/>
  <c r="J87" i="4" s="1"/>
  <c r="A1" i="51"/>
  <c r="A1" i="16"/>
  <c r="A1" i="18" s="1"/>
  <c r="A1" i="52"/>
  <c r="A1" i="6"/>
  <c r="J125" i="1"/>
  <c r="M92" i="4" s="1"/>
  <c r="V10" i="1"/>
  <c r="L23" i="4" s="1"/>
  <c r="T10" i="1"/>
  <c r="J23" i="4" s="1"/>
  <c r="M23" i="4" s="1"/>
  <c r="X19" i="1"/>
  <c r="Y19" i="1"/>
  <c r="Z19" i="1"/>
  <c r="Y24" i="1"/>
  <c r="U23" i="1"/>
  <c r="K27" i="4" s="1"/>
  <c r="M27" i="4" s="1"/>
  <c r="V30" i="1"/>
  <c r="L31" i="4" s="1"/>
  <c r="T30" i="1"/>
  <c r="J31" i="4" s="1"/>
  <c r="U35" i="1"/>
  <c r="K35" i="4" s="1"/>
  <c r="M35" i="4" s="1"/>
  <c r="U55" i="1"/>
  <c r="K43" i="4" s="1"/>
  <c r="M43" i="4" s="1"/>
  <c r="Y61" i="1"/>
  <c r="Z61" i="1"/>
  <c r="U62" i="1"/>
  <c r="K51" i="4" s="1"/>
  <c r="M51" i="4" s="1"/>
  <c r="Y65" i="1"/>
  <c r="Z65" i="1"/>
  <c r="X65" i="1"/>
  <c r="Y70" i="1"/>
  <c r="Z70" i="1"/>
  <c r="T69" i="1"/>
  <c r="J55" i="4" s="1"/>
  <c r="M55" i="4" s="1"/>
  <c r="Y74" i="1"/>
  <c r="Z74" i="1"/>
  <c r="X83" i="1"/>
  <c r="Y83" i="1"/>
  <c r="Z98" i="1"/>
  <c r="T97" i="1"/>
  <c r="J67" i="4" s="1"/>
  <c r="M67" i="4" s="1"/>
  <c r="Z107" i="1"/>
  <c r="U107" i="1"/>
  <c r="K75" i="4" s="1"/>
  <c r="M75" i="4" s="1"/>
  <c r="Y113" i="1"/>
  <c r="Z113" i="1"/>
  <c r="V112" i="1"/>
  <c r="L79" i="4" s="1"/>
  <c r="X113" i="1"/>
  <c r="Z118" i="1"/>
  <c r="V119" i="1"/>
  <c r="L83" i="4" s="1"/>
  <c r="T119" i="1"/>
  <c r="J83" i="4" s="1"/>
  <c r="Y123" i="1"/>
  <c r="X123" i="1"/>
  <c r="Z123" i="1"/>
  <c r="U122" i="1"/>
  <c r="K87" i="4" s="1"/>
  <c r="Y51" i="1"/>
  <c r="X51" i="1"/>
  <c r="Z51" i="1"/>
  <c r="X109" i="1"/>
  <c r="Y109" i="1"/>
  <c r="Z109" i="1"/>
  <c r="Y104" i="1"/>
  <c r="Z104" i="1"/>
  <c r="V105" i="1"/>
  <c r="L71" i="4" s="1"/>
  <c r="T105" i="1"/>
  <c r="J71" i="4" s="1"/>
  <c r="X23" i="1"/>
  <c r="Y23" i="1"/>
  <c r="Z23" i="1"/>
  <c r="X27" i="1"/>
  <c r="Z27" i="1"/>
  <c r="X32" i="1"/>
  <c r="Y32" i="1"/>
  <c r="Y97" i="1"/>
  <c r="Z97" i="1"/>
  <c r="Z125" i="1" l="1"/>
  <c r="L94" i="4" s="1"/>
  <c r="L95" i="4" s="1"/>
  <c r="M39" i="4"/>
  <c r="M79" i="4"/>
  <c r="Y125" i="1"/>
  <c r="K94" i="4" s="1"/>
  <c r="G104" i="4"/>
  <c r="K95" i="4"/>
  <c r="M83" i="4"/>
  <c r="X125" i="1"/>
  <c r="J94" i="4" s="1"/>
  <c r="M87" i="4"/>
  <c r="M47" i="4"/>
  <c r="M59" i="4"/>
  <c r="L125" i="1"/>
  <c r="M90" i="4" s="1"/>
  <c r="M71" i="4"/>
  <c r="M31" i="4"/>
  <c r="D99" i="4" l="1"/>
  <c r="M94" i="4"/>
  <c r="J95" i="4"/>
  <c r="M95" i="4" s="1"/>
</calcChain>
</file>

<file path=xl/sharedStrings.xml><?xml version="1.0" encoding="utf-8"?>
<sst xmlns="http://schemas.openxmlformats.org/spreadsheetml/2006/main" count="756" uniqueCount="478">
  <si>
    <t>Is your actual lost time injury rate at or below your target rate?</t>
  </si>
  <si>
    <t xml:space="preserve">Have you had any non-conformances raised against you in any accreditation audit in the past 3 years?        </t>
  </si>
  <si>
    <t>Have you had any breaches in regards to any Chain of Responsibility requirements in the past 3 years?</t>
  </si>
  <si>
    <t>Key Criteria not addressed</t>
  </si>
  <si>
    <t>Evidence of correction action/s required to be forwarded - close off date</t>
  </si>
  <si>
    <t>Key Criteria requiring improvement to process or procedure</t>
  </si>
  <si>
    <t>Follow Up Actions</t>
  </si>
  <si>
    <t>Is re audit required?</t>
  </si>
  <si>
    <t>Date required</t>
  </si>
  <si>
    <t>yes / no</t>
  </si>
  <si>
    <t>Auditors signature</t>
  </si>
  <si>
    <t>Auditee's contact signature</t>
  </si>
  <si>
    <t>date</t>
  </si>
  <si>
    <t>4a.1</t>
  </si>
  <si>
    <t>4a.2</t>
  </si>
  <si>
    <t>4a.3</t>
  </si>
  <si>
    <t>4a.4</t>
  </si>
  <si>
    <t>4a.5</t>
  </si>
  <si>
    <t>4a.6</t>
  </si>
  <si>
    <t>4a.7</t>
  </si>
  <si>
    <t>4a.8</t>
  </si>
  <si>
    <t>4a.9</t>
  </si>
  <si>
    <t>4b.1</t>
  </si>
  <si>
    <t>4b.2</t>
  </si>
  <si>
    <t>4b.3</t>
  </si>
  <si>
    <t>4b.4</t>
  </si>
  <si>
    <t>4b.5</t>
  </si>
  <si>
    <t>4b.6</t>
  </si>
  <si>
    <t>4b.7</t>
  </si>
  <si>
    <t>4b.8</t>
  </si>
  <si>
    <t>4b.9</t>
  </si>
  <si>
    <t>Non Conformance Summary</t>
  </si>
  <si>
    <t>Company audited</t>
  </si>
  <si>
    <t>Date of Audit</t>
  </si>
  <si>
    <t>Contact Name</t>
  </si>
  <si>
    <t>Section</t>
  </si>
  <si>
    <t>Number of Improvements required</t>
  </si>
  <si>
    <t>improvement required</t>
  </si>
  <si>
    <t>Improvement Note Summary</t>
  </si>
  <si>
    <t>open "report" and check all questions answered - sheet will highlight any section incomplete</t>
  </si>
  <si>
    <t>complete any incomplete questions within "tool"</t>
  </si>
  <si>
    <t>agree with auditee on close off dates for NCN and improvements and enter dates in "report"</t>
  </si>
  <si>
    <t>complete comment under "non conformance / improvement note raised" Tool will add comment if criteria not addressed</t>
  </si>
  <si>
    <t>no contractors used either as hire, or to haul product in or out</t>
  </si>
  <si>
    <t xml:space="preserve">no preloaded containers hauled </t>
  </si>
  <si>
    <t>no trips over 500k in any 24 hr period</t>
  </si>
  <si>
    <t>no trailers are preloaded by others and picked up by or behalf of company</t>
  </si>
  <si>
    <t>Number of criteria not addressed</t>
  </si>
  <si>
    <t>Number of improvements req</t>
  </si>
  <si>
    <t>open master copy and save file with name of audited company and date</t>
  </si>
  <si>
    <t>OH&amp;S</t>
  </si>
  <si>
    <t>Documentation / systems / procedures that may be required to be viewed by, or demonstrated to, auditor</t>
  </si>
  <si>
    <t>CoR</t>
  </si>
  <si>
    <t>Accreditation</t>
  </si>
  <si>
    <t>Employee Training</t>
  </si>
  <si>
    <t>CoR training program</t>
  </si>
  <si>
    <t>OH&amp;S training program</t>
  </si>
  <si>
    <t>Maintenance Management training program</t>
  </si>
  <si>
    <t>Speeding Compliance training program</t>
  </si>
  <si>
    <t>Driver Fatigue Management Plans training program if drivers travel &gt;500k in 24 hour period</t>
  </si>
  <si>
    <t>Contractor Training</t>
  </si>
  <si>
    <t>Risk Assessments</t>
  </si>
  <si>
    <t>Risk Assessment register</t>
  </si>
  <si>
    <t>Contractor Induction</t>
  </si>
  <si>
    <t>Communications</t>
  </si>
  <si>
    <t>Load Restraint</t>
  </si>
  <si>
    <t>Mass &amp; Dimension</t>
  </si>
  <si>
    <t>Container weight declarations (if applicable)</t>
  </si>
  <si>
    <t>Speed Compliance</t>
  </si>
  <si>
    <t>Pre loaded trailers</t>
  </si>
  <si>
    <t>R&amp;M process and system</t>
  </si>
  <si>
    <t>Non Conformance</t>
  </si>
  <si>
    <t>Environmental</t>
  </si>
  <si>
    <t>Do you have an Occupational Health and Safety Policy?</t>
  </si>
  <si>
    <t>Instructions to Auditor</t>
  </si>
  <si>
    <t>National Greenhouse &amp; Energy Reporting registration</t>
  </si>
  <si>
    <t>The organisation has a system in place to ensure heavy vehicles are not loaded in excess of registered GVM/GCM. The organisation has a system in place to ensure heavy vehicles are not loaded in excess of allowable axle mass.</t>
  </si>
  <si>
    <t>not compliant</t>
  </si>
  <si>
    <t>Has training been provided to all relevant personnel based on the COR policy?</t>
  </si>
  <si>
    <t>Do drivers have the ability to reschedule time slots or request reschedule of time slots, if required?</t>
  </si>
  <si>
    <t>open "exec summary ncn" - hit macro button - sheet will infill details of NCN and print. Auditor to forward this part of report to his Regional Manager as high level summary report</t>
  </si>
  <si>
    <t>open "exec summary imp req" - hit macro button - sheet will infill details of improvements required and print. Auditor to forward this part of report to his Regional Manager as high level summary report</t>
  </si>
  <si>
    <t>OH&amp;S Management System</t>
  </si>
  <si>
    <t>Systems and procedures to support above Management System</t>
  </si>
  <si>
    <t>CoR Management System</t>
  </si>
  <si>
    <t>Load Restraint Management System</t>
  </si>
  <si>
    <t>Fatigue Management Management System</t>
  </si>
  <si>
    <t>Mass Management Management System</t>
  </si>
  <si>
    <t>Speed Compliance Management System</t>
  </si>
  <si>
    <t>Drug and Alcohol Management System</t>
  </si>
  <si>
    <t>Driver health and fitness assessment Management System</t>
  </si>
  <si>
    <t>Environmental Management System</t>
  </si>
  <si>
    <t>MVA rate</t>
  </si>
  <si>
    <t>Incident reporting and investigation system</t>
  </si>
  <si>
    <t>criteria</t>
  </si>
  <si>
    <t>x</t>
  </si>
  <si>
    <t>Primary purpose of audit is to build risk based profile on Carrier/Supplier and drive improvements as required</t>
  </si>
  <si>
    <t>What safety teams do you have and how often do they meet?</t>
  </si>
  <si>
    <t>What procedure is in place to ensure appropriate documentation records are kept for 3 years?</t>
  </si>
  <si>
    <t>date above evidence received by auditor</t>
  </si>
  <si>
    <t>signature</t>
  </si>
  <si>
    <t xml:space="preserve">Criteria to be Addressed - date due by  </t>
  </si>
  <si>
    <t xml:space="preserve">Criteria to be Addressed - date due </t>
  </si>
  <si>
    <t>open "non conformance note" - hit macro button - sheet will infill with summary of NCN and print. Auditee to use this report to notify auditor when required corrective action implemented</t>
  </si>
  <si>
    <t>open "improvement note" - hit macro button - sheet will infill with summary of improvements required and print. Auditee to use this report to notify auditor when corrective action implemented</t>
  </si>
  <si>
    <t>Mass and Dimension training program</t>
  </si>
  <si>
    <t>Load Restraint training program</t>
  </si>
  <si>
    <t>Environmental Compliance training program</t>
  </si>
  <si>
    <t>Driver Fatigue Management Plans training program if contractors travel &gt;500k in 24 hour period</t>
  </si>
  <si>
    <t>Risk Assessment procedure</t>
  </si>
  <si>
    <t>Risk Assessment Questions</t>
  </si>
  <si>
    <t>Induction Questions</t>
  </si>
  <si>
    <t>Preloaded Trailer Questions</t>
  </si>
  <si>
    <t>Environmental System Questions</t>
  </si>
  <si>
    <t>Sight accreditation and record accreditation registration number and expiry date. Examine accreditation Audit report/s for past 3 years and record any Major Non-Conformances.</t>
  </si>
  <si>
    <t>What types of OH&amp;S Compliance training programs are currently in place?</t>
  </si>
  <si>
    <t>What types of Fatigue Management Compliance training programs are currently in place?</t>
  </si>
  <si>
    <t>What types of Mass and Dimension Compliance training programs are currently in place?</t>
  </si>
  <si>
    <t>What types of Maintenance Management Compliance training programs are currently in place?</t>
  </si>
  <si>
    <t>What types of Load Restraint Compliance training programs are currently in place?</t>
  </si>
  <si>
    <t>Reported MVA's are investigated in accordance with an organisational investigation procedure. Investigation reports contain recommendations and a timetable for implementing corrective actions.</t>
  </si>
  <si>
    <t>Sight relevant management system - can be stand alone or incorporated with other management systems.</t>
  </si>
  <si>
    <t>Executive Summary Improvements Required</t>
  </si>
  <si>
    <t>Executive Summary - Non Conformance</t>
  </si>
  <si>
    <t>Do You have an Chain of Responsibility Management System?</t>
  </si>
  <si>
    <t>Do you have systems and procedures that support this management system?</t>
  </si>
  <si>
    <t xml:space="preserve">Do you have any relevant accreditation such as NHVAS for Fatigue Management? </t>
  </si>
  <si>
    <t>What types of Dangerous Goods Compliance training programs are currently in place?</t>
  </si>
  <si>
    <t>Do You have an Load Restraint Management System?</t>
  </si>
  <si>
    <t>Do you have systems and procedures that support your Load Restraint Management System?</t>
  </si>
  <si>
    <t>Do You have an Fatigue Management System?</t>
  </si>
  <si>
    <t>Do you have systems and procedures that support your Fatigue Management System?</t>
  </si>
  <si>
    <t>Do You have a Vehicle Mass Management System?</t>
  </si>
  <si>
    <t>Do you have systems and procedures that support your Vehicle Mass Management System?</t>
  </si>
  <si>
    <t>Do You have an Speed Compliance Management System?</t>
  </si>
  <si>
    <t>Do you have systems and procedures that support your Speed Compliance Management System?</t>
  </si>
  <si>
    <t xml:space="preserve">How is the system effectively measured and or monitored? </t>
  </si>
  <si>
    <t xml:space="preserve"> Does this system apply to subcontractors?     </t>
  </si>
  <si>
    <t>What is the action taken if any party in the supply chain is found to cause or encourage a driver to speed?</t>
  </si>
  <si>
    <t>What investigative action is taken when a Heavy Motor Vehicle is involved in a MVA</t>
  </si>
  <si>
    <t>Is your MVA rate per million man hours at or below your target rate?</t>
  </si>
  <si>
    <t>Do You have a Fitness for Work Management System?</t>
  </si>
  <si>
    <t>Do you have systems and procedures that support your Fitness for Work Management System?</t>
  </si>
  <si>
    <t xml:space="preserve">What is the organisations procedure in regard to driver health &amp; fitness pre employment assessments?              </t>
  </si>
  <si>
    <t xml:space="preserve">What is your procedure in regards to Drug and Alcohol?                                                                                                                                                                                                                                                                          </t>
  </si>
  <si>
    <t xml:space="preserve">What is the organisations procedure in regard to ongoing driver health &amp; fitness assessments?              </t>
  </si>
  <si>
    <t>Do you have an Environmental Management System?</t>
  </si>
  <si>
    <t>Do you have systems and procedures that support your Environmental Management System?</t>
  </si>
  <si>
    <t>What types of Environmental Compliance training programs are currently in place?</t>
  </si>
  <si>
    <t>What types of Speeding Compliance training programs are currently in place?</t>
  </si>
  <si>
    <t xml:space="preserve">What type of Container Weight Declaration system do you use (if applicable)?                  </t>
  </si>
  <si>
    <t>How do you ensure Preloaded Trailers are balanced and meet load restraint requirements, mass and axle weight limits?</t>
  </si>
  <si>
    <t xml:space="preserve"> Are daily inspections carried out on all transport related equipment including vehicles?</t>
  </si>
  <si>
    <t xml:space="preserve"> Demonstrate you have an effective routine maintenance and service regime on all transport related equipment including vehicles.                                                             </t>
  </si>
  <si>
    <t>Review evidence of procedures, examine records, corrective action and preventative plans.</t>
  </si>
  <si>
    <t>Demonstrate the systems which plans, rosters and schedules journeys.</t>
  </si>
  <si>
    <t>Demonstrate how you consider known fatigue factors when scheduling and rostering: Factors such as: recovering rest periods from fatigue, cumulative effects of fatigue, effects of time of day or night, loading and unloading times (including any queuing where the driver cannot take a rest break).</t>
  </si>
  <si>
    <t>Review evidence of policy, examine procedures, confirm tasks are clearly described, view records, check training records.</t>
  </si>
  <si>
    <t>Sight documented system and system procedures / system manual.</t>
  </si>
  <si>
    <t>Sight minutes of meetings and meeting schedule, check dates of meetings against scheduled dates.</t>
  </si>
  <si>
    <t>Check driver amenities or sight written standards for driver amenities.</t>
  </si>
  <si>
    <t>Sight current summary / reports and target values.</t>
  </si>
  <si>
    <t>Reported incidents are investigated in accordance with an organisational investigation procedure. Investigation reports contain recommendations and a timetable for implementing corrective actions.</t>
  </si>
  <si>
    <t>Instruction to Auditor</t>
  </si>
  <si>
    <t>Sight a CoR management system that is documented, contains clear objectives and a commitment to improving compliance.</t>
  </si>
  <si>
    <t xml:space="preserve">Sight defined and documented roles and responsibilities, authority to act and reporting requirements of relevant employees. Sight evidence of communication  to employees - training records, flow charts, organisational charts. </t>
  </si>
  <si>
    <t>Sight Driver Fatigue Management Plans for all trips or journeys greater than 500km and training records that document how and what training was conducted and lists attendees.</t>
  </si>
  <si>
    <t>Sight training program.</t>
  </si>
  <si>
    <t>Sight training records or summaries.</t>
  </si>
  <si>
    <t>Sight and record details of current NHVAS or Trucksafe accreditation - note accreditation number and expiry date - check if all vehicles covered.</t>
  </si>
  <si>
    <t>Sight register.</t>
  </si>
  <si>
    <t>Sight procedure, sight completed risk assessments and signed safe work procedures.</t>
  </si>
  <si>
    <t>Sight monitoring and review system.</t>
  </si>
  <si>
    <t>Sight records or examples of communications.</t>
  </si>
  <si>
    <t>Sight procedure, instructions and examples of communications.</t>
  </si>
  <si>
    <t>Sight actual or specifications.</t>
  </si>
  <si>
    <t>Sight demonstration of system.</t>
  </si>
  <si>
    <t>Sight procedure or process.</t>
  </si>
  <si>
    <t>Sight demonstration of process.</t>
  </si>
  <si>
    <t>The organisation keeps records of Driver Work Hours and Rest Breaks for at least 3 years. The organisation keeps the original pages of Driver’s Work Diaries or equivalent for at least 3 years. The organisation keeps records of Driver’s names, licence details and contact details for at least 3 years.</t>
  </si>
  <si>
    <t>Sight procedure, instructions and records.</t>
  </si>
  <si>
    <t>Sight system - note if Declared Container weight is checked or verified by internal system.</t>
  </si>
  <si>
    <t xml:space="preserve">Sight reports and actions, internal audits, </t>
  </si>
  <si>
    <t>Sight daily inspection or pre start records.</t>
  </si>
  <si>
    <t>Sight maintenance and service schedules, random check service history of several vehicles to ensure servicing and R&amp;M completed as per schedule.</t>
  </si>
  <si>
    <t>Sight training records, assessments or training needs programs.</t>
  </si>
  <si>
    <t>Sight scheduling program for regular medicals for all heavy vehicle drivers. Check records for verification medicals conducted.</t>
  </si>
  <si>
    <t>Sight a Fitness for Duty management system that includes procedures to be followed if a driver is not fit to work.</t>
  </si>
  <si>
    <t>Sight system or procedure manual.</t>
  </si>
  <si>
    <t>Sight internal audits and if follow up actions closed out. Sight year to year summaries for trends.</t>
  </si>
  <si>
    <t>Sight and record details.</t>
  </si>
  <si>
    <t>Sight and record / summarise.</t>
  </si>
  <si>
    <t>Sight breach reports if applicable - scoring - nil = "compliant"; 1 serious or up to 3 minor = "improvement req."; more than 1 serious or more than 3 minor = "not compliant".</t>
  </si>
  <si>
    <t>Sight recent accreditation audit reports - nil NCN = "compliant"; 1 major NCN or less than 3 minor NCN's = "improvement req."; more than 1 major NCN or more than 3 minor NCN's = "not compliant" in scoring columns.</t>
  </si>
  <si>
    <t>yes = "compliant"; partially = "improvement req."; no = "not compliant"</t>
  </si>
  <si>
    <t>improvement req.</t>
  </si>
  <si>
    <t>Sight examples of communicated safety issues - minutes of site meetings, notice board posters, emails, notes on pay slips, safety alerts.</t>
  </si>
  <si>
    <t>Sight and record details of current NHVAS or Trucksafe accreditation - note accreditation number and expiry date - check if all vehicles and all regular drivers covered.</t>
  </si>
  <si>
    <t>Sight and note relevant training program/s.</t>
  </si>
  <si>
    <t>Sight induction program and records - inductions may be staged over several days, topics or sites.</t>
  </si>
  <si>
    <t>Sight monitoring and any review/audit system.</t>
  </si>
  <si>
    <t>Sight documentation - instruction or procedure manual, risk assessments - safe work procedures.</t>
  </si>
  <si>
    <t>Sight instruction or procedure manual, training programs and records.</t>
  </si>
  <si>
    <t>Sight maintenance schedule, records.</t>
  </si>
  <si>
    <t>Sight process and note.</t>
  </si>
  <si>
    <t>Sight monitoring and any review system/procedure.</t>
  </si>
  <si>
    <t>Sight and note procedure.</t>
  </si>
  <si>
    <t>Sight and note procedure or process.</t>
  </si>
  <si>
    <t xml:space="preserve">Sight investigation records and response/action plans. </t>
  </si>
  <si>
    <t>Number of NCN's</t>
  </si>
  <si>
    <t>Risk Assessment monitoring</t>
  </si>
  <si>
    <t>Employee Induction</t>
  </si>
  <si>
    <t>Minutes of safety team meetings and timing of meetings</t>
  </si>
  <si>
    <t>Examples of communication of safety issues</t>
  </si>
  <si>
    <t>Lost time injury rate and target</t>
  </si>
  <si>
    <t>First aid injury rate and target</t>
  </si>
  <si>
    <t>Total injury rate and target</t>
  </si>
  <si>
    <t>Examples of communication of CoR issues</t>
  </si>
  <si>
    <t>Training records</t>
  </si>
  <si>
    <t>Breach reports</t>
  </si>
  <si>
    <t>List of accreditation non conformances over past 3 years - audit results</t>
  </si>
  <si>
    <t>Public complaints handling</t>
  </si>
  <si>
    <t>Communicating to drivers</t>
  </si>
  <si>
    <t>Safety communications</t>
  </si>
  <si>
    <t>Load restraint techniques</t>
  </si>
  <si>
    <t>Load restraint equipment specification or standards</t>
  </si>
  <si>
    <t>Non conformance procedure</t>
  </si>
  <si>
    <t>System to determine safe transit times</t>
  </si>
  <si>
    <t>Roster and scheduling system / procedure</t>
  </si>
  <si>
    <t>Review of actual transit times</t>
  </si>
  <si>
    <t>Procedure to consult with driver as to whether they are fit for duty</t>
  </si>
  <si>
    <t>Process to check that axle weights and GVM are within limits</t>
  </si>
  <si>
    <t>Process if axle or GVM limits exceeded.</t>
  </si>
  <si>
    <t>Action taken if employee or contractor exceeds speed limit</t>
  </si>
  <si>
    <t>Process to ensure preloaded trailers are loaded safely and legally</t>
  </si>
  <si>
    <t>Daily inspection procedure and records</t>
  </si>
  <si>
    <t xml:space="preserve">System to deal with non conformance </t>
  </si>
  <si>
    <t>Current major environmental drive within company</t>
  </si>
  <si>
    <t>non conformance</t>
  </si>
  <si>
    <t>corrective action taken</t>
  </si>
  <si>
    <t>sign audit report pages</t>
  </si>
  <si>
    <t>contact company to be audited; make appointment for audit and send pre audit checklist to nominee</t>
  </si>
  <si>
    <t xml:space="preserve">Company cannot produce evidence. </t>
  </si>
  <si>
    <t>open "tool" and carry out audit - mark appropriate column "not compliant", "improvement req", or "compliant".</t>
  </si>
  <si>
    <t>print "report" as summary</t>
  </si>
  <si>
    <t>print "tool" pages as detailed report</t>
  </si>
  <si>
    <t xml:space="preserve">Auditor should schedule a reaudit within an agreed timeframe if a number of key criteria are not compliant or need improvement. </t>
  </si>
  <si>
    <t>open "report" tab and complete all cells highlighted in green - details will then be copied to other sheets</t>
  </si>
  <si>
    <t>determine if containers are used - use macro button if containers not used</t>
  </si>
  <si>
    <t>determine if contractors are used - use macro button if contractors not used</t>
  </si>
  <si>
    <t>determine if Driver Fatigue Management plans are required - i.e. trips greater than 500k are completed, or drivers travel more than 500k in a 24 hour period - use macro button if DFMP's not required</t>
  </si>
  <si>
    <t>reset buttons available for above macros if error made - scroll to right of macro buttons for reset buttons</t>
  </si>
  <si>
    <t>Mass Management accreditation</t>
  </si>
  <si>
    <t>Maintenance Management accreditation</t>
  </si>
  <si>
    <t>Fatigue Management accreditation</t>
  </si>
  <si>
    <t>Fatigue Management training program</t>
  </si>
  <si>
    <t>Load restraint Maintenance schedule</t>
  </si>
  <si>
    <t>Driving records are assessed for all short listed applicants for a heavy vehicle driver position.</t>
  </si>
  <si>
    <t>A driving assessment is completed for all short listed applicants for a heavy vehicle driver position.</t>
  </si>
  <si>
    <t>Safe driving is a key criteria when assessing applications for heavy vehicles driver positions.</t>
  </si>
  <si>
    <t>A procedure is in place for informing all employees of the process for reporting Motor Vehicle Accidents.</t>
  </si>
  <si>
    <t>Area of Review</t>
  </si>
  <si>
    <t xml:space="preserve">Auditor Prompts </t>
  </si>
  <si>
    <t>Carrier/Supplier COR Compliance Review</t>
  </si>
  <si>
    <t>Does your safety system include incident reporting, investigation and corrective actions processes?</t>
  </si>
  <si>
    <t>Review procedures, examine records for training and compliance.</t>
  </si>
  <si>
    <t>Demonstrate the process that occurs if the driver does not have sufficient hours to complete the task.</t>
  </si>
  <si>
    <t>How do you ensure you are providing the most appropriate vehicle for the freight task?</t>
  </si>
  <si>
    <t>What is the current major environmental drive within your company?</t>
  </si>
  <si>
    <t xml:space="preserve">Date: </t>
  </si>
  <si>
    <t>Evidence Required</t>
  </si>
  <si>
    <t>Examine training program structure, signed records of training.</t>
  </si>
  <si>
    <t xml:space="preserve">Review evidence of policy, examine procedures, confirm tasks are clearly described, view records. </t>
  </si>
  <si>
    <t>Review procedures, examine records.</t>
  </si>
  <si>
    <t>Inductions</t>
  </si>
  <si>
    <t>Review written procedures, examine induction records.</t>
  </si>
  <si>
    <t>Speed</t>
  </si>
  <si>
    <t>Equipment</t>
  </si>
  <si>
    <t>Fitness for work</t>
  </si>
  <si>
    <t xml:space="preserve">Review evidence of policy, examine procedures, confirm tasks are clearly described, view records and interview personnel. </t>
  </si>
  <si>
    <t>Review evidence of procedures, examine records and corrective action plans, interview personnel.</t>
  </si>
  <si>
    <t>Non Conformance System</t>
  </si>
  <si>
    <t>Review evidence of procedures, examine records and interview personnel.</t>
  </si>
  <si>
    <t>Are you registered with the National Greenhouse and Energy Reporting (NGER) Act?</t>
  </si>
  <si>
    <t>How do you communicate safety issues with all your drivers including contractors?</t>
  </si>
  <si>
    <t>Occupational Health and Safety</t>
  </si>
  <si>
    <t>Chain of Responsibility</t>
  </si>
  <si>
    <t>Training and Education</t>
  </si>
  <si>
    <t>What type of load restraint techniques does your fleet have?</t>
  </si>
  <si>
    <t>If a non-conformance occurs demonstrate the process that is followed to ensure that it minimises the impact of any load restraint failure, incident or near miss and the process used to prevent recurrences.</t>
  </si>
  <si>
    <t>Demonstrate the system for determining safe/legal transit times.</t>
  </si>
  <si>
    <t>What is your procedure used to monitor and review actual transit times, against planned times?</t>
  </si>
  <si>
    <t xml:space="preserve">How do you ensure that both axle weights and gross mass compliance limits are not exceeded?   </t>
  </si>
  <si>
    <t xml:space="preserve">What is the process if axle and gross mass limits have been identified as non-compliant?                  </t>
  </si>
  <si>
    <t xml:space="preserve">How do you ensure staff are competent in the use of all equipment utilised?                                                                                                                                                                                                                                                                                                                                                                                                                                   </t>
  </si>
  <si>
    <t>What action do you take if a driver is considered not fit for duty?</t>
  </si>
  <si>
    <t>Fatigue Management</t>
  </si>
  <si>
    <t>Vechile Mass and dimension</t>
  </si>
  <si>
    <t xml:space="preserve">The organisation’s CoR management system has the authorisation of an appropriate senior officer. </t>
  </si>
  <si>
    <t>A process exists for reviews of CoR management system objectives to assess their effectiveness and make changes in accordance with organisational and legislative changes where appropriate.</t>
  </si>
  <si>
    <t xml:space="preserve">The organisation has defined and documented the roles and responsibilities, authority to act and reporting requirements of relevant employees, and has communicated these to employees. </t>
  </si>
  <si>
    <t xml:space="preserve">The organisation has defined and documented the roles and responsibilities of relevant customers, and has communicated these to those customers. </t>
  </si>
  <si>
    <t xml:space="preserve">Accountability for CoR performance within individual work areas is the responsibility of management. </t>
  </si>
  <si>
    <t xml:space="preserve">The organisation internally reports on CoR compliance. </t>
  </si>
  <si>
    <t>Implementing the CoR management system is the responsibility of a member of senior management.</t>
  </si>
  <si>
    <t xml:space="preserve">CoR documents deemed obsolete are withdrawn from use. Those retained or archived for legal or reference purposes are identifiable. </t>
  </si>
  <si>
    <t xml:space="preserve">A procedure exists for altering and approving the changes to CoR documents. </t>
  </si>
  <si>
    <t>Changes to CoR documents are identified in an attachment or in the document wherever possible.</t>
  </si>
  <si>
    <t xml:space="preserve">The effectiveness of communicating the CoR management system objectives is evaluated. </t>
  </si>
  <si>
    <t xml:space="preserve">Where appropriate, review outcomes are incorporated in organisational action planning. </t>
  </si>
  <si>
    <t>The organisation has a Driver Fatigue Management System.</t>
  </si>
  <si>
    <t>The organisation keeps records of Driver Work Hours and Rest Breaks for at least 3 years.</t>
  </si>
  <si>
    <t>The organisation keeps records of Driver’s names, licence details and contact details for at least 3 years.</t>
  </si>
  <si>
    <t>The organisation has a Fitness for Duty management system.</t>
  </si>
  <si>
    <t>The organisation conducts regular medicals for all heavy vehicle drivers.</t>
  </si>
  <si>
    <t>The organisation has a system in place to check tare weights of all heavy vehicles.</t>
  </si>
  <si>
    <t>The organisation’s drivers and employees have received training in the Mass Management System.</t>
  </si>
  <si>
    <t>The organisation has a Heavy Vehicle Maintenance System.</t>
  </si>
  <si>
    <t>The organisation has a Speeding Compliance procedure in place.</t>
  </si>
  <si>
    <t xml:space="preserve">A process exists for distributing information on CoR issues and activities to all employees. </t>
  </si>
  <si>
    <t xml:space="preserve">Results of CoR audits are formally reported to relevant personnel, including management. </t>
  </si>
  <si>
    <t xml:space="preserve">Action is taken to correct deficits identified by audits and “follow-up” monitoring is undertaken. </t>
  </si>
  <si>
    <t>Applicants provide evidence of a current driver’s licence.</t>
  </si>
  <si>
    <t xml:space="preserve">Applicants for heavy vehicle driver positions provide details of crash records and traffic infringements for the past three years. </t>
  </si>
  <si>
    <t>Applicants provide details of all other previous training undertaken and completed, other certificates and qualifications held.</t>
  </si>
  <si>
    <t xml:space="preserve">An applicant’s driving record is a factor in hiring of new heavy vehicle drivers. </t>
  </si>
  <si>
    <t>An applicant’s attitude to safety is addressed in the interview.</t>
  </si>
  <si>
    <t>A medical assessment is conducted to check an applicant’s fitness for duty.</t>
  </si>
  <si>
    <t>Applicant’s previous employers are contacted to verify driving record.</t>
  </si>
  <si>
    <t xml:space="preserve">The organisation ensures that all employees undergo an induction program including the organisation’s CoR management system. </t>
  </si>
  <si>
    <t>New employees are trained to operate their vehicle before they operate solo.</t>
  </si>
  <si>
    <t xml:space="preserve">A driver assessment program is carried out for new drivers. </t>
  </si>
  <si>
    <t xml:space="preserve">The organisation has an induction and training program for supervisors and managers which includes CoR requirements. </t>
  </si>
  <si>
    <t>The organisation obtains advice from competent CoR professionals (in-house or external).</t>
  </si>
  <si>
    <t>Purchasing decisions are made in consultation with employees to determine the requirements and specifications where decisions may affect those employees.</t>
  </si>
  <si>
    <t>Relevant safety features are considered when selecting heavy vehicles.</t>
  </si>
  <si>
    <t xml:space="preserve">Fleet vehicles are registered annually including CTP insurance. </t>
  </si>
  <si>
    <t>Reports on heavy vehicle inspections, maintenance, repairs and modifications are maintained by the organisation.</t>
  </si>
  <si>
    <t>Maintenance, repairs and modifications to heavy vehicles are conducted by suitably competent individuals with appropriate expertise.</t>
  </si>
  <si>
    <t>The organisation ensures compliance with relevant legislation for all heavy vehicle modifications</t>
  </si>
  <si>
    <t>The withdrawal of unsafe vehicles from use may be initiated through a maintenance request procedure.</t>
  </si>
  <si>
    <t xml:space="preserve">The organisation has a procedure for authorising the safety of vehicles being returned to drivers following repair or modification. </t>
  </si>
  <si>
    <t>The organisation has a heavy vehicle maintenance schedule.</t>
  </si>
  <si>
    <t>The organisation has heavy vehicle service sheets.</t>
  </si>
  <si>
    <t>Drivers regularly inspect their heavy vehicles including completing and documenting prestart checks.</t>
  </si>
  <si>
    <t xml:space="preserve">There is a procedure to follow to report a fault with a heavy vehicle. </t>
  </si>
  <si>
    <t>There is a mechanism to monitor and report completion or non completion of repairs to faults with a heavy vehicle.</t>
  </si>
  <si>
    <t>Heavy vehicle load restraint systems are regularly checked.</t>
  </si>
  <si>
    <t>Heavy vehicle brake wear is monitored</t>
  </si>
  <si>
    <t>Heavy vehicle tyre wear is monitored.</t>
  </si>
  <si>
    <t xml:space="preserve">Heavy vehicle fuel consumption is monitored. </t>
  </si>
  <si>
    <t>The organisation has a documented reporting system for all Motor Vehicle Accidents (including minor panel damage, crashes, injuries and fatalities).</t>
  </si>
  <si>
    <t xml:space="preserve">Reported incidents are investigated in accordance with an organisational investigation procedure. </t>
  </si>
  <si>
    <t>Investigation reports contain recommendations and a timetable for implementing corrective actions.</t>
  </si>
  <si>
    <t xml:space="preserve">Employees within the organisation are responsible for implementing remedial measures and counteraction based on investigation reports. </t>
  </si>
  <si>
    <t xml:space="preserve">The organisation monitors the driving performance of employees. </t>
  </si>
  <si>
    <t xml:space="preserve">A process exists by which members of the public can comment on the driving behaviour of employees. </t>
  </si>
  <si>
    <t>Employees receive feedback about their driving.</t>
  </si>
  <si>
    <t>Organisations keep a record of traffic infringements incurred by employees.</t>
  </si>
  <si>
    <t xml:space="preserve">The organisation conducts and documents driver’s licence checks. </t>
  </si>
  <si>
    <t xml:space="preserve">The organisation conducts a training needs analysis to determine CoR training requirements. </t>
  </si>
  <si>
    <t>A system is in place to provide CoR information to all employees.</t>
  </si>
  <si>
    <t>Checks are carried out to ensure that staff fully understand organisational CoR requirements.</t>
  </si>
  <si>
    <t>Managers discuss CoR in workplace or toolbox meetings.</t>
  </si>
  <si>
    <t xml:space="preserve">Before assigning a vehicle to an employee, organisations check whether the employee has driven that type and size of vehicle. </t>
  </si>
  <si>
    <t>The organisation has a system to identify those drivers in need of further training and/or remediation.</t>
  </si>
  <si>
    <t>Where driver training needs have been identified, employees undertake relevant practical driver training.</t>
  </si>
  <si>
    <t>The organisation ensures that quality training is provided by engaging suitably competent and experienced trainers.</t>
  </si>
  <si>
    <t xml:space="preserve">Suitable and effective training facilities and resources are available. </t>
  </si>
  <si>
    <t xml:space="preserve">Each training session is properly evaluated to measure performance in terms of participant’s comprehension and retention. </t>
  </si>
  <si>
    <t>Regular reviews of the training program are conducted regarding the relevance of the program to the organisation and the effectiveness of the program in improving work performance.</t>
  </si>
  <si>
    <t>The organisation has a CoR management system that is documented, contains clear objectives and a commitment to improving compliance.</t>
  </si>
  <si>
    <t>The organisation keeps the original pages of Driver’s Work Diaries or equivalent for at least 3 years.</t>
  </si>
  <si>
    <t xml:space="preserve">The CoR management system is communicated to employees. </t>
  </si>
  <si>
    <t xml:space="preserve">The CoR management system is communicated to contractors, suppliers, customers and visitors to the organisation. </t>
  </si>
  <si>
    <t xml:space="preserve">Crucial CoR documents are identified. The date the documents were modified or authorised appear on the documents. </t>
  </si>
  <si>
    <t>Goods and services purchased (such as heavy vehicles, modifications, safety equipment,) are checked for compliance with the purchase order requirements, specifications and/or regulations.</t>
  </si>
  <si>
    <t xml:space="preserve">The organisation conducts regular driving assessments of heavy vehicle drivers. </t>
  </si>
  <si>
    <t>The organisation's heavy vehicles are speed limited.</t>
  </si>
  <si>
    <t>The organisation's heavy vehicles are tracked by GPS or similar.</t>
  </si>
  <si>
    <t>Senior management regularly reviews the effectiveness of the CoR management system in satisfying the organisation’s stated objectives.</t>
  </si>
  <si>
    <t>The organisation allocates responsibility for disseminating up-to-date information and legislation on CoR.</t>
  </si>
  <si>
    <t>The organisation has Driver Fatigue Management Plans for all trips or journeys greater than 500km.</t>
  </si>
  <si>
    <t>The organisation's heavy vehicles are fitted with data loggers.</t>
  </si>
  <si>
    <t xml:space="preserve">Applicants provide details of licences held, driving experience, driver training courses attended and any awards received for their driving.. </t>
  </si>
  <si>
    <t>Heavy vehicle load restraint systems are operated or adjusted from ground level; or remotely controlled.</t>
  </si>
  <si>
    <t>The organisation has a system in place to ensure heavy vehicles are not loaded in excess of registered GVM/GCM.</t>
  </si>
  <si>
    <t>The organisation has a system in place to ensure heavy vehicles are not loaded in excess of allowable axle mass.</t>
  </si>
  <si>
    <t>Evidence Sighted</t>
  </si>
  <si>
    <t>Section 1</t>
  </si>
  <si>
    <t>Occupational Health and Safety Questions</t>
  </si>
  <si>
    <t>Chain of Responsibility Questions</t>
  </si>
  <si>
    <t>Section 2</t>
  </si>
  <si>
    <t>Section 3</t>
  </si>
  <si>
    <t>Section 5</t>
  </si>
  <si>
    <t>Section 6</t>
  </si>
  <si>
    <t>Section 7</t>
  </si>
  <si>
    <t>Section 8</t>
  </si>
  <si>
    <t>Section 9</t>
  </si>
  <si>
    <t>Section 10</t>
  </si>
  <si>
    <t>Section 11</t>
  </si>
  <si>
    <t>Section 12</t>
  </si>
  <si>
    <t>Section 13</t>
  </si>
  <si>
    <t>Section 14</t>
  </si>
  <si>
    <t>Section 15</t>
  </si>
  <si>
    <t>Section 16</t>
  </si>
  <si>
    <t>Accreditation Questions</t>
  </si>
  <si>
    <t>Communication Questions</t>
  </si>
  <si>
    <t>Load Restraint Questions</t>
  </si>
  <si>
    <t>Fatigue Management Questions</t>
  </si>
  <si>
    <t>Equipment Questions</t>
  </si>
  <si>
    <t>Non Conformance System Questions</t>
  </si>
  <si>
    <t>Vehicle Mass and Dimension Questions</t>
  </si>
  <si>
    <t>Speed Compliance Questions</t>
  </si>
  <si>
    <t>Fitness for Work Questions</t>
  </si>
  <si>
    <t xml:space="preserve"> What system/s are in place if a non conformance is identified? </t>
  </si>
  <si>
    <t>How do you measure the effectiveness of the non compliance monitoring system?</t>
  </si>
  <si>
    <t>Are safe and suitable driver amenities provided for the drivers at depots ?</t>
  </si>
  <si>
    <t>Are safe and suitable driver amenities arranged for drivers when travelling for work?</t>
  </si>
  <si>
    <t>How do you communicate Chain of Responsibility obligations within your company?</t>
  </si>
  <si>
    <t>Is this CoR training reflected within the training records?</t>
  </si>
  <si>
    <t>What is the process if work times are outside the agreed limits? E.g. Driver delays, loading delays, driver sick.</t>
  </si>
  <si>
    <t xml:space="preserve">Do you have any relevant accreditation such as NHVAS or Trucksafe for Mass Management? </t>
  </si>
  <si>
    <t xml:space="preserve">Do you have any relevant accreditation such as NHVAS or Trucksafe for Maintenance Management? </t>
  </si>
  <si>
    <t>How do you conduct training in regards to your NSW Driver Fatigue Management Plans requirements (if applicable)?</t>
  </si>
  <si>
    <t>Do you have a risk assessment register?</t>
  </si>
  <si>
    <t>How do you effectively conduct and implement risk assessments?</t>
  </si>
  <si>
    <t>How do you effectively monitor and review risk assessments?</t>
  </si>
  <si>
    <t xml:space="preserve">How do you ensure subcontractors are maintaining and inspecting their equipment?                                                                                                                                                                                                                                                                                                                                                                                                                                 </t>
  </si>
  <si>
    <t>What is the action taken if an employee exceeds the speed limit?</t>
  </si>
  <si>
    <t>What is the action taken if a subcontractor exceeds the speed limit?</t>
  </si>
  <si>
    <t xml:space="preserve">How do you know that your loads are safely restrained? </t>
  </si>
  <si>
    <t>What type of load restraint equipment do you use ?</t>
  </si>
  <si>
    <t>How do you ensure this load restraint equipment is maintained?</t>
  </si>
  <si>
    <t>Do you have a complaints system in place to record complaints from the general public?</t>
  </si>
  <si>
    <t>How you  investigate and respond to complaints from the general public?</t>
  </si>
  <si>
    <t xml:space="preserve">Show how you communicate between Operations and the driver.                                                   </t>
  </si>
  <si>
    <t xml:space="preserve">How do you monitor that this communication is effective?                                                  </t>
  </si>
  <si>
    <t>How do you promote communication with regards to near miss reporting?</t>
  </si>
  <si>
    <t>How do you promote communication with regards to safety assessments?</t>
  </si>
  <si>
    <t>What is your procedure that requires consultation with the driver to ensure he/she is fit for duty?</t>
  </si>
  <si>
    <t>What is your procedure that requires consultation with the driver to ensure he/she has sufficient time to complete the overall freight task in the allocated time?</t>
  </si>
  <si>
    <t>Do you have a induction procedure for employees?</t>
  </si>
  <si>
    <t>Do you have a induction procedure for sub contractors?</t>
  </si>
  <si>
    <t xml:space="preserve">           Location audit conducted:</t>
  </si>
  <si>
    <t>Section 4a</t>
  </si>
  <si>
    <t>Section 4b</t>
  </si>
  <si>
    <t>Employee Training and Education Questions</t>
  </si>
  <si>
    <t>Contractor Training and Education Questions</t>
  </si>
  <si>
    <t>Do you have systems and procedures that support your OH&amp;S Policy?</t>
  </si>
  <si>
    <t>compliant</t>
  </si>
  <si>
    <t>Non-Conformance  / Improvement Note Raised</t>
  </si>
  <si>
    <t>Non-Conformance / Improvement Note Raised</t>
  </si>
  <si>
    <t>weighting</t>
  </si>
  <si>
    <t>score</t>
  </si>
  <si>
    <t>points</t>
  </si>
  <si>
    <t>scoring</t>
  </si>
  <si>
    <t>Auditor's name</t>
  </si>
  <si>
    <t>Auditor's Name:</t>
  </si>
  <si>
    <t>Location Audit Conducted</t>
  </si>
  <si>
    <t>Auditor Company</t>
  </si>
  <si>
    <t>Auditee</t>
  </si>
  <si>
    <t>Auditee contact name</t>
  </si>
  <si>
    <t>Contact phone number</t>
  </si>
  <si>
    <t>Contact email</t>
  </si>
  <si>
    <t>Score Card</t>
  </si>
  <si>
    <t>Auditor's Comments</t>
  </si>
  <si>
    <t xml:space="preserve">Overall </t>
  </si>
  <si>
    <t>imp req</t>
  </si>
  <si>
    <t>not evident</t>
  </si>
  <si>
    <t>points summary</t>
  </si>
  <si>
    <t>counts</t>
  </si>
  <si>
    <t>Auditee contact position</t>
  </si>
  <si>
    <t>mobile</t>
  </si>
  <si>
    <t>office</t>
  </si>
  <si>
    <t>key criteria</t>
  </si>
  <si>
    <t>Is your total injury rate per million man hours at or below your target rate?</t>
  </si>
  <si>
    <t>Is your actual first aid injury rate at or below your target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</si>
</sst>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C09]dd\-mmmm\-yyyy;@"/>
  </numFmts>
  <fonts count="26" x14ac:knownFonts="1">
    <font>
      <sz val="11"/>
      <color theme="1"/>
      <name val="Calibri"/>
      <family val="2"/>
      <scheme val="minor"/>
    </font>
    <font>
      <sz val="10"/>
      <name val="Arial"/>
    </font>
    <font>
      <sz val="10"/>
      <name val="Calibri"/>
      <family val="2"/>
    </font>
    <font>
      <sz val="10"/>
      <color indexed="8"/>
      <name val="Calibri"/>
      <family val="2"/>
    </font>
    <font>
      <b/>
      <sz val="9"/>
      <name val="Tahoma"/>
      <family val="2"/>
    </font>
    <font>
      <sz val="9"/>
      <color indexed="8"/>
      <name val="Tahoma"/>
      <family val="2"/>
    </font>
    <font>
      <sz val="9"/>
      <name val="Tahoma"/>
      <family val="2"/>
    </font>
    <font>
      <i/>
      <sz val="9"/>
      <name val="Tahoma"/>
      <family val="2"/>
    </font>
    <font>
      <u/>
      <sz val="9"/>
      <color indexed="12"/>
      <name val="Tahoma"/>
      <family val="2"/>
    </font>
    <font>
      <b/>
      <u/>
      <sz val="22"/>
      <name val="Tahoma"/>
      <family val="2"/>
    </font>
    <font>
      <sz val="8"/>
      <color indexed="8"/>
      <name val="Tahoma"/>
      <family val="2"/>
    </font>
    <font>
      <sz val="11"/>
      <color indexed="8"/>
      <name val="Calibri"/>
      <family val="2"/>
    </font>
    <font>
      <b/>
      <u/>
      <sz val="9"/>
      <color indexed="10"/>
      <name val="Tahoma"/>
      <family val="2"/>
    </font>
    <font>
      <b/>
      <u/>
      <sz val="11"/>
      <color indexed="10"/>
      <name val="Calibri"/>
      <family val="2"/>
    </font>
    <font>
      <b/>
      <sz val="9"/>
      <color indexed="10"/>
      <name val="Tahoma"/>
      <family val="2"/>
    </font>
    <font>
      <b/>
      <sz val="11"/>
      <color indexed="10"/>
      <name val="Calibri"/>
      <family val="2"/>
    </font>
    <font>
      <sz val="8"/>
      <name val="Calibri"/>
      <family val="2"/>
    </font>
    <font>
      <sz val="8"/>
      <color indexed="8"/>
      <name val="Calibri"/>
      <family val="2"/>
    </font>
    <font>
      <sz val="18"/>
      <color indexed="8"/>
      <name val="Calibri"/>
      <family val="2"/>
    </font>
    <font>
      <b/>
      <sz val="18"/>
      <color indexed="8"/>
      <name val="Calibri"/>
      <family val="2"/>
    </font>
    <font>
      <sz val="11"/>
      <name val="Calibri"/>
      <family val="2"/>
    </font>
    <font>
      <sz val="14"/>
      <color indexed="8"/>
      <name val="Calibri"/>
      <family val="2"/>
    </font>
    <font>
      <sz val="12"/>
      <color indexed="8"/>
      <name val="Calibri"/>
      <family val="2"/>
    </font>
    <font>
      <u/>
      <sz val="14"/>
      <color indexed="8"/>
      <name val="Calibri"/>
      <family val="2"/>
    </font>
    <font>
      <u/>
      <sz val="10"/>
      <color theme="10"/>
      <name val="Arial"/>
    </font>
    <font>
      <sz val="10"/>
      <color rgb="FF000000"/>
      <name val="Arial"/>
      <family val="2"/>
    </font>
  </fonts>
  <fills count="9">
    <fill>
      <patternFill patternType="none"/>
    </fill>
    <fill>
      <patternFill patternType="gray125"/>
    </fill>
    <fill>
      <patternFill patternType="solid">
        <fgColor indexed="9"/>
        <bgColor indexed="51"/>
      </patternFill>
    </fill>
    <fill>
      <patternFill patternType="solid">
        <fgColor indexed="41"/>
        <bgColor indexed="64"/>
      </patternFill>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gray0625">
        <fgColor indexed="26"/>
      </patternFill>
    </fill>
  </fills>
  <borders count="3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6">
    <xf numFmtId="0" fontId="0" fillId="0" borderId="0"/>
    <xf numFmtId="43" fontId="1" fillId="0" borderId="0" applyFont="0" applyFill="0" applyBorder="0" applyAlignment="0" applyProtection="0"/>
    <xf numFmtId="0" fontId="24"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248">
    <xf numFmtId="0" fontId="0" fillId="0" borderId="0" xfId="0"/>
    <xf numFmtId="0" fontId="3" fillId="0" borderId="0" xfId="0" applyFont="1"/>
    <xf numFmtId="0" fontId="3" fillId="0" borderId="0" xfId="0" applyFont="1" applyBorder="1"/>
    <xf numFmtId="0" fontId="5" fillId="0" borderId="1" xfId="0" applyFont="1" applyBorder="1" applyAlignment="1">
      <alignment horizontal="center"/>
    </xf>
    <xf numFmtId="0" fontId="4" fillId="2" borderId="1" xfId="4" applyFont="1" applyFill="1" applyBorder="1" applyAlignment="1">
      <alignment horizontal="center"/>
    </xf>
    <xf numFmtId="0" fontId="6" fillId="0" borderId="2" xfId="4" applyFont="1" applyBorder="1" applyAlignment="1">
      <alignment horizontal="center" vertical="center"/>
    </xf>
    <xf numFmtId="164" fontId="6" fillId="0" borderId="2" xfId="4" applyNumberFormat="1" applyFont="1" applyFill="1" applyBorder="1" applyAlignment="1">
      <alignment horizontal="center" vertical="center" wrapText="1"/>
    </xf>
    <xf numFmtId="2" fontId="4" fillId="2" borderId="2" xfId="4" applyNumberFormat="1" applyFont="1" applyFill="1" applyBorder="1" applyAlignment="1">
      <alignment horizontal="right"/>
    </xf>
    <xf numFmtId="0" fontId="4" fillId="2" borderId="2" xfId="4" applyFont="1" applyFill="1" applyBorder="1" applyAlignment="1">
      <alignment horizontal="right"/>
    </xf>
    <xf numFmtId="0" fontId="4" fillId="3" borderId="3" xfId="4" applyNumberFormat="1" applyFont="1" applyFill="1" applyBorder="1" applyAlignment="1">
      <alignment horizontal="center" vertical="center" wrapText="1"/>
    </xf>
    <xf numFmtId="43" fontId="4" fillId="3" borderId="4" xfId="1" applyFont="1" applyFill="1" applyBorder="1" applyAlignment="1" applyProtection="1">
      <alignment horizontal="center" vertical="center" wrapText="1"/>
      <protection locked="0"/>
    </xf>
    <xf numFmtId="0" fontId="4" fillId="3" borderId="4" xfId="4" applyFont="1" applyFill="1" applyBorder="1" applyAlignment="1">
      <alignment horizontal="center" vertical="center" wrapText="1"/>
    </xf>
    <xf numFmtId="0" fontId="4" fillId="3" borderId="4" xfId="4" applyFont="1" applyFill="1" applyBorder="1" applyAlignment="1">
      <alignment horizontal="center" vertical="center"/>
    </xf>
    <xf numFmtId="0" fontId="4" fillId="2" borderId="5" xfId="4" applyFont="1" applyFill="1" applyBorder="1" applyAlignment="1">
      <alignment horizontal="center"/>
    </xf>
    <xf numFmtId="0" fontId="4" fillId="2" borderId="6" xfId="4" applyFont="1" applyFill="1" applyBorder="1" applyAlignment="1">
      <alignment horizontal="center"/>
    </xf>
    <xf numFmtId="0" fontId="4" fillId="0" borderId="7" xfId="4" applyNumberFormat="1" applyFont="1" applyFill="1" applyBorder="1" applyAlignment="1">
      <alignment horizontal="center" vertical="center"/>
    </xf>
    <xf numFmtId="0" fontId="3" fillId="0" borderId="0" xfId="0" applyFont="1" applyFill="1"/>
    <xf numFmtId="0" fontId="9" fillId="0" borderId="8" xfId="4" applyFont="1" applyFill="1" applyBorder="1" applyAlignment="1"/>
    <xf numFmtId="0" fontId="3" fillId="0" borderId="8" xfId="0" applyFont="1" applyFill="1" applyBorder="1" applyAlignment="1"/>
    <xf numFmtId="0" fontId="6" fillId="0" borderId="2" xfId="4" applyFont="1" applyFill="1" applyBorder="1" applyAlignment="1">
      <alignment horizontal="center" vertical="center" wrapText="1"/>
    </xf>
    <xf numFmtId="0" fontId="6" fillId="0" borderId="2" xfId="4" applyFont="1" applyBorder="1" applyAlignment="1">
      <alignment horizontal="center" vertical="center" wrapText="1"/>
    </xf>
    <xf numFmtId="43" fontId="6" fillId="0" borderId="2" xfId="1" applyFont="1" applyBorder="1" applyAlignment="1" applyProtection="1">
      <alignment horizontal="center" vertical="center" wrapText="1"/>
      <protection locked="0"/>
    </xf>
    <xf numFmtId="0" fontId="6" fillId="0" borderId="9" xfId="4" applyFont="1" applyBorder="1" applyAlignment="1">
      <alignment horizontal="center" vertical="center" wrapText="1"/>
    </xf>
    <xf numFmtId="0" fontId="6" fillId="0" borderId="9" xfId="4" applyFont="1" applyBorder="1" applyAlignment="1">
      <alignment horizontal="center" vertical="center"/>
    </xf>
    <xf numFmtId="43" fontId="6" fillId="0" borderId="2" xfId="1" applyFont="1" applyBorder="1" applyAlignment="1">
      <alignment horizontal="center" vertical="center" wrapText="1"/>
    </xf>
    <xf numFmtId="43" fontId="6" fillId="0" borderId="9" xfId="1" applyFont="1" applyBorder="1" applyAlignment="1" applyProtection="1">
      <alignment horizontal="center" vertical="center" wrapText="1"/>
      <protection locked="0"/>
    </xf>
    <xf numFmtId="43" fontId="6" fillId="0" borderId="9" xfId="1"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9" xfId="4" applyFont="1" applyFill="1" applyBorder="1" applyAlignment="1">
      <alignment horizontal="center" vertical="center" wrapText="1"/>
    </xf>
    <xf numFmtId="0" fontId="6" fillId="4" borderId="2" xfId="4" applyFont="1" applyFill="1" applyBorder="1" applyAlignment="1">
      <alignment horizontal="center" vertical="center" wrapText="1"/>
    </xf>
    <xf numFmtId="0" fontId="3" fillId="0" borderId="0" xfId="0" applyFont="1" applyAlignment="1">
      <alignment horizontal="center"/>
    </xf>
    <xf numFmtId="43" fontId="6" fillId="0" borderId="11" xfId="1" applyFont="1" applyFill="1" applyBorder="1" applyAlignment="1" applyProtection="1">
      <alignment horizontal="center" vertical="center" wrapText="1"/>
      <protection locked="0"/>
    </xf>
    <xf numFmtId="43" fontId="4" fillId="3" borderId="3" xfId="1" applyFont="1" applyFill="1" applyBorder="1" applyAlignment="1" applyProtection="1">
      <alignment horizontal="center" vertical="center" wrapText="1"/>
      <protection locked="0"/>
    </xf>
    <xf numFmtId="0" fontId="3" fillId="0" borderId="2" xfId="0" applyFont="1" applyBorder="1" applyAlignment="1">
      <alignment horizontal="center"/>
    </xf>
    <xf numFmtId="0" fontId="3" fillId="0" borderId="0" xfId="0" applyFont="1" applyFill="1" applyAlignment="1">
      <alignment horizontal="center"/>
    </xf>
    <xf numFmtId="0" fontId="2" fillId="5" borderId="0" xfId="4" applyFont="1" applyFill="1" applyAlignment="1">
      <alignment horizontal="center"/>
    </xf>
    <xf numFmtId="0" fontId="0" fillId="0" borderId="0" xfId="0" applyAlignment="1">
      <alignment horizontal="center"/>
    </xf>
    <xf numFmtId="0" fontId="0" fillId="0" borderId="0" xfId="0" applyAlignment="1"/>
    <xf numFmtId="0" fontId="0" fillId="0" borderId="0" xfId="0" applyAlignment="1">
      <alignment horizontal="left"/>
    </xf>
    <xf numFmtId="2" fontId="0" fillId="0" borderId="0" xfId="0" applyNumberFormat="1"/>
    <xf numFmtId="2" fontId="20" fillId="3" borderId="0" xfId="0" applyNumberFormat="1" applyFont="1" applyFill="1" applyAlignment="1">
      <alignment horizontal="center"/>
    </xf>
    <xf numFmtId="0" fontId="0" fillId="3" borderId="0" xfId="0" applyFill="1" applyAlignment="1">
      <alignment horizontal="center"/>
    </xf>
    <xf numFmtId="0" fontId="0" fillId="0" borderId="0" xfId="0" applyFill="1"/>
    <xf numFmtId="0" fontId="0" fillId="0" borderId="0" xfId="0" applyAlignment="1">
      <alignment vertical="center" wrapText="1"/>
    </xf>
    <xf numFmtId="0" fontId="2" fillId="3" borderId="0" xfId="0" applyFont="1" applyFill="1" applyAlignment="1"/>
    <xf numFmtId="0" fontId="3" fillId="3" borderId="0" xfId="0" applyFont="1" applyFill="1" applyAlignment="1">
      <alignment horizontal="center"/>
    </xf>
    <xf numFmtId="0" fontId="3" fillId="3" borderId="0" xfId="0" applyFont="1" applyFill="1"/>
    <xf numFmtId="9" fontId="3" fillId="0" borderId="0" xfId="0" applyNumberFormat="1" applyFont="1"/>
    <xf numFmtId="9" fontId="0" fillId="0" borderId="0" xfId="0" applyNumberFormat="1" applyAlignment="1">
      <alignment vertical="center" wrapText="1"/>
    </xf>
    <xf numFmtId="9" fontId="0" fillId="0" borderId="0" xfId="0" applyNumberFormat="1" applyAlignment="1">
      <alignment horizontal="center"/>
    </xf>
    <xf numFmtId="0" fontId="0" fillId="0" borderId="0" xfId="0" applyBorder="1" applyAlignment="1">
      <alignment vertical="top"/>
    </xf>
    <xf numFmtId="0" fontId="0" fillId="0" borderId="0" xfId="0" applyAlignment="1">
      <alignment horizontal="right"/>
    </xf>
    <xf numFmtId="0" fontId="18" fillId="0" borderId="0" xfId="0" applyFont="1"/>
    <xf numFmtId="2" fontId="0" fillId="3" borderId="0" xfId="0" applyNumberFormat="1" applyFill="1"/>
    <xf numFmtId="0" fontId="0" fillId="0" borderId="0" xfId="0" applyAlignment="1">
      <alignment wrapText="1"/>
    </xf>
    <xf numFmtId="43" fontId="6" fillId="0" borderId="2" xfId="1" applyFont="1" applyFill="1" applyBorder="1" applyAlignment="1" applyProtection="1">
      <alignment horizontal="center" vertical="center" wrapText="1"/>
      <protection locked="0"/>
    </xf>
    <xf numFmtId="43" fontId="6" fillId="0" borderId="9" xfId="1" applyFont="1" applyFill="1" applyBorder="1" applyAlignment="1" applyProtection="1">
      <alignment horizontal="center" vertical="center" wrapText="1"/>
      <protection locked="0"/>
    </xf>
    <xf numFmtId="9" fontId="0" fillId="0" borderId="0" xfId="0" applyNumberFormat="1"/>
    <xf numFmtId="0" fontId="4" fillId="3" borderId="12" xfId="4" applyNumberFormat="1" applyFont="1" applyFill="1" applyBorder="1" applyAlignment="1">
      <alignment horizontal="center" vertical="center" wrapText="1"/>
    </xf>
    <xf numFmtId="0" fontId="4" fillId="0" borderId="2" xfId="4" applyNumberFormat="1" applyFont="1" applyFill="1" applyBorder="1" applyAlignment="1">
      <alignment horizontal="center" vertical="center" wrapText="1"/>
    </xf>
    <xf numFmtId="0" fontId="6" fillId="0" borderId="13" xfId="4" applyFont="1" applyFill="1" applyBorder="1" applyAlignment="1">
      <alignment horizontal="center" vertical="center" wrapText="1"/>
    </xf>
    <xf numFmtId="43" fontId="6" fillId="0" borderId="13" xfId="1" applyFont="1" applyBorder="1" applyAlignment="1" applyProtection="1">
      <alignment horizontal="center" vertical="center" wrapText="1"/>
      <protection locked="0"/>
    </xf>
    <xf numFmtId="0" fontId="4" fillId="3" borderId="14" xfId="4"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xf>
    <xf numFmtId="0" fontId="4" fillId="0" borderId="2" xfId="4" applyNumberFormat="1" applyFont="1" applyBorder="1" applyAlignment="1">
      <alignment horizontal="center" vertical="center"/>
    </xf>
    <xf numFmtId="0" fontId="4" fillId="0" borderId="2" xfId="4" applyNumberFormat="1" applyFont="1" applyFill="1" applyBorder="1" applyAlignment="1">
      <alignment horizontal="center" vertical="center"/>
    </xf>
    <xf numFmtId="2" fontId="4" fillId="0" borderId="2" xfId="4" applyNumberFormat="1" applyFont="1" applyFill="1" applyBorder="1" applyAlignment="1">
      <alignment horizontal="center" vertical="center"/>
    </xf>
    <xf numFmtId="165" fontId="4" fillId="0" borderId="2" xfId="4" applyNumberFormat="1" applyFont="1" applyFill="1" applyBorder="1" applyAlignment="1">
      <alignment horizontal="center" vertical="center"/>
    </xf>
    <xf numFmtId="0" fontId="4" fillId="2" borderId="2" xfId="4" applyFont="1" applyFill="1" applyBorder="1" applyAlignment="1">
      <alignment horizontal="center" vertical="center"/>
    </xf>
    <xf numFmtId="0" fontId="21" fillId="0" borderId="0" xfId="0" applyFont="1"/>
    <xf numFmtId="0" fontId="4" fillId="0" borderId="2" xfId="1" applyNumberFormat="1" applyFont="1" applyFill="1" applyBorder="1" applyAlignment="1">
      <alignment horizontal="center" vertical="center" wrapText="1"/>
    </xf>
    <xf numFmtId="0" fontId="3" fillId="0" borderId="2" xfId="0" applyFont="1" applyFill="1" applyBorder="1" applyAlignment="1">
      <alignment horizontal="center"/>
    </xf>
    <xf numFmtId="14" fontId="4" fillId="2" borderId="15" xfId="4" applyNumberFormat="1" applyFont="1" applyFill="1" applyBorder="1" applyAlignment="1">
      <alignment horizontal="center"/>
    </xf>
    <xf numFmtId="14" fontId="0" fillId="0" borderId="0" xfId="0" applyNumberFormat="1" applyAlignment="1">
      <alignment horizontal="center"/>
    </xf>
    <xf numFmtId="0" fontId="0" fillId="0" borderId="0" xfId="0" applyBorder="1" applyAlignment="1">
      <alignment horizontal="center"/>
    </xf>
    <xf numFmtId="0" fontId="0" fillId="0" borderId="0" xfId="0" applyAlignment="1">
      <alignment horizontal="center" vertical="top"/>
    </xf>
    <xf numFmtId="0" fontId="0" fillId="6" borderId="0" xfId="0" applyFill="1" applyAlignment="1">
      <alignment vertical="center" wrapText="1"/>
    </xf>
    <xf numFmtId="0" fontId="0" fillId="6" borderId="0" xfId="0" applyFill="1" applyAlignment="1">
      <alignment horizontal="center"/>
    </xf>
    <xf numFmtId="2" fontId="20" fillId="7" borderId="0" xfId="0" applyNumberFormat="1" applyFont="1" applyFill="1" applyAlignment="1">
      <alignment horizontal="center"/>
    </xf>
    <xf numFmtId="0" fontId="20" fillId="7" borderId="0" xfId="0" applyFont="1" applyFill="1" applyAlignment="1"/>
    <xf numFmtId="0" fontId="2" fillId="7" borderId="0" xfId="0" applyFont="1" applyFill="1" applyAlignment="1"/>
    <xf numFmtId="0" fontId="3" fillId="7" borderId="0" xfId="0" applyFont="1" applyFill="1" applyAlignment="1">
      <alignment horizontal="center"/>
    </xf>
    <xf numFmtId="0" fontId="3" fillId="7" borderId="0" xfId="0" applyFont="1" applyFill="1"/>
    <xf numFmtId="0" fontId="0" fillId="7" borderId="0" xfId="0" applyFill="1" applyAlignment="1">
      <alignment horizontal="center"/>
    </xf>
    <xf numFmtId="0" fontId="0" fillId="7" borderId="0" xfId="0" applyFill="1" applyAlignment="1">
      <alignment horizontal="center" vertical="center" wrapText="1"/>
    </xf>
    <xf numFmtId="9" fontId="0" fillId="0" borderId="0" xfId="0" applyNumberFormat="1" applyFill="1" applyAlignment="1">
      <alignment horizontal="center"/>
    </xf>
    <xf numFmtId="43" fontId="6" fillId="0" borderId="16" xfId="1" applyFont="1" applyFill="1" applyBorder="1" applyAlignment="1" applyProtection="1">
      <alignment horizontal="center" vertical="center" wrapText="1"/>
      <protection locked="0"/>
    </xf>
    <xf numFmtId="0" fontId="10" fillId="0" borderId="0" xfId="5" applyFont="1" applyFill="1" applyBorder="1" applyAlignment="1" applyProtection="1">
      <alignment horizontal="center" vertical="top" wrapText="1"/>
      <protection locked="0"/>
    </xf>
    <xf numFmtId="2" fontId="0" fillId="0" borderId="0" xfId="0" applyNumberFormat="1" applyAlignment="1">
      <alignment vertical="top" wrapText="1"/>
    </xf>
    <xf numFmtId="0" fontId="0" fillId="0" borderId="0" xfId="0" applyAlignment="1">
      <alignment vertical="top" wrapText="1"/>
    </xf>
    <xf numFmtId="2" fontId="0" fillId="3" borderId="0" xfId="0" applyNumberFormat="1" applyFill="1" applyAlignment="1">
      <alignment vertical="top" wrapText="1"/>
    </xf>
    <xf numFmtId="0" fontId="0" fillId="0" borderId="8" xfId="0" applyBorder="1" applyAlignment="1">
      <alignment horizontal="center"/>
    </xf>
    <xf numFmtId="0" fontId="9" fillId="0" borderId="0" xfId="4" applyFont="1" applyFill="1" applyBorder="1" applyAlignment="1">
      <alignment horizontal="center"/>
    </xf>
    <xf numFmtId="2" fontId="0" fillId="3" borderId="0" xfId="0" applyNumberFormat="1" applyFill="1" applyAlignment="1">
      <alignment horizontal="center" wrapText="1"/>
    </xf>
    <xf numFmtId="0" fontId="0" fillId="3" borderId="0" xfId="0" applyFill="1" applyAlignment="1">
      <alignment horizontal="center" wrapText="1"/>
    </xf>
    <xf numFmtId="2" fontId="0" fillId="3" borderId="0" xfId="0" applyNumberFormat="1" applyFill="1" applyAlignment="1">
      <alignment horizontal="center" vertical="top" wrapText="1"/>
    </xf>
    <xf numFmtId="0" fontId="6" fillId="0" borderId="17" xfId="4" applyFont="1" applyBorder="1" applyAlignment="1">
      <alignment horizontal="center" vertical="center" wrapText="1"/>
    </xf>
    <xf numFmtId="14" fontId="0" fillId="0" borderId="0" xfId="0" applyNumberFormat="1" applyAlignment="1">
      <alignment horizontal="left"/>
    </xf>
    <xf numFmtId="0" fontId="13" fillId="0" borderId="2" xfId="0" applyFont="1" applyFill="1" applyBorder="1" applyAlignment="1">
      <alignment horizontal="center"/>
    </xf>
    <xf numFmtId="0" fontId="13" fillId="0" borderId="18" xfId="0" applyFont="1" applyFill="1" applyBorder="1" applyAlignment="1">
      <alignment horizontal="center"/>
    </xf>
    <xf numFmtId="0" fontId="10" fillId="0" borderId="2" xfId="5" applyFont="1" applyFill="1" applyBorder="1" applyAlignment="1" applyProtection="1">
      <alignment horizontal="center" vertical="top" wrapText="1"/>
      <protection locked="0"/>
    </xf>
    <xf numFmtId="0" fontId="10" fillId="0" borderId="18" xfId="5" applyFont="1" applyFill="1" applyBorder="1" applyAlignment="1" applyProtection="1">
      <alignment horizontal="center" vertical="top" wrapText="1"/>
      <protection locked="0"/>
    </xf>
    <xf numFmtId="0" fontId="15" fillId="0" borderId="1" xfId="0" applyFont="1" applyFill="1" applyBorder="1" applyAlignment="1">
      <alignment horizontal="center"/>
    </xf>
    <xf numFmtId="0" fontId="11" fillId="0" borderId="18" xfId="0" applyFont="1" applyFill="1" applyBorder="1" applyAlignment="1">
      <alignment horizontal="center"/>
    </xf>
    <xf numFmtId="0" fontId="14" fillId="0" borderId="1" xfId="4" applyNumberFormat="1" applyFont="1" applyFill="1" applyBorder="1" applyAlignment="1">
      <alignment horizontal="center" vertical="top" wrapText="1"/>
    </xf>
    <xf numFmtId="0" fontId="10" fillId="0" borderId="18" xfId="0" applyFont="1" applyFill="1" applyBorder="1" applyAlignment="1">
      <alignment horizontal="center"/>
    </xf>
    <xf numFmtId="0" fontId="14" fillId="0" borderId="7" xfId="4" applyFont="1" applyFill="1" applyBorder="1" applyAlignment="1">
      <alignment horizontal="center" vertical="top" wrapText="1"/>
    </xf>
    <xf numFmtId="0" fontId="10" fillId="0" borderId="9" xfId="5" applyFont="1" applyFill="1" applyBorder="1" applyAlignment="1" applyProtection="1">
      <alignment horizontal="center" vertical="top" wrapText="1"/>
      <protection locked="0"/>
    </xf>
    <xf numFmtId="0" fontId="10" fillId="0" borderId="19" xfId="5" applyFont="1" applyFill="1" applyBorder="1" applyAlignment="1" applyProtection="1">
      <alignment horizontal="center" vertical="top" wrapText="1"/>
      <protection locked="0"/>
    </xf>
    <xf numFmtId="0" fontId="3" fillId="0" borderId="0" xfId="0" applyFont="1" applyFill="1" applyBorder="1" applyAlignment="1"/>
    <xf numFmtId="14" fontId="4" fillId="0" borderId="15" xfId="4" applyNumberFormat="1" applyFont="1" applyFill="1" applyBorder="1" applyAlignment="1">
      <alignment horizontal="center"/>
    </xf>
    <xf numFmtId="0" fontId="4" fillId="0" borderId="20" xfId="4" applyFont="1" applyFill="1" applyBorder="1" applyAlignment="1">
      <alignment horizontal="center" vertical="center"/>
    </xf>
    <xf numFmtId="0" fontId="4" fillId="0" borderId="21" xfId="4" applyFont="1" applyFill="1" applyBorder="1" applyAlignment="1">
      <alignment horizontal="center" vertical="center"/>
    </xf>
    <xf numFmtId="0" fontId="4" fillId="0" borderId="22" xfId="4" applyFont="1" applyFill="1" applyBorder="1" applyAlignment="1">
      <alignment horizontal="center" vertical="center" wrapText="1"/>
    </xf>
    <xf numFmtId="0" fontId="4" fillId="0" borderId="15" xfId="4" applyFont="1" applyFill="1" applyBorder="1" applyAlignment="1">
      <alignment horizontal="center" vertical="center" wrapText="1"/>
    </xf>
    <xf numFmtId="0" fontId="6" fillId="0" borderId="15" xfId="4" applyFont="1" applyFill="1" applyBorder="1" applyAlignment="1">
      <alignment horizontal="center" vertical="center" wrapText="1"/>
    </xf>
    <xf numFmtId="0" fontId="3" fillId="0" borderId="0" xfId="0" applyFont="1" applyFill="1" applyBorder="1"/>
    <xf numFmtId="166" fontId="0" fillId="0" borderId="0" xfId="0" applyNumberFormat="1"/>
    <xf numFmtId="0" fontId="23" fillId="0" borderId="0" xfId="0" applyFont="1"/>
    <xf numFmtId="165" fontId="0" fillId="0" borderId="0" xfId="0" applyNumberFormat="1" applyAlignment="1">
      <alignment horizontal="center" vertical="top"/>
    </xf>
    <xf numFmtId="2" fontId="0" fillId="0" borderId="0" xfId="0" applyNumberFormat="1" applyAlignment="1">
      <alignment horizontal="center" vertical="top"/>
    </xf>
    <xf numFmtId="0" fontId="0" fillId="0" borderId="0" xfId="0" applyProtection="1">
      <protection locked="0"/>
    </xf>
    <xf numFmtId="0" fontId="3" fillId="0" borderId="2" xfId="0" applyFont="1" applyBorder="1" applyAlignment="1" applyProtection="1">
      <alignment horizontal="center"/>
      <protection locked="0"/>
    </xf>
    <xf numFmtId="0" fontId="6" fillId="0" borderId="15" xfId="4" applyFont="1" applyBorder="1" applyAlignment="1" applyProtection="1">
      <alignment horizontal="center" vertical="center" wrapText="1"/>
      <protection locked="0"/>
    </xf>
    <xf numFmtId="0" fontId="6" fillId="0" borderId="15" xfId="4" applyFont="1" applyFill="1" applyBorder="1" applyAlignment="1" applyProtection="1">
      <alignment horizontal="center" vertical="center" wrapText="1"/>
      <protection locked="0"/>
    </xf>
    <xf numFmtId="0" fontId="2" fillId="0" borderId="2" xfId="4" applyFont="1" applyBorder="1" applyAlignment="1" applyProtection="1">
      <alignment horizontal="center"/>
      <protection locked="0"/>
    </xf>
    <xf numFmtId="0" fontId="6" fillId="0" borderId="2" xfId="3" applyFont="1" applyFill="1" applyBorder="1" applyAlignment="1" applyProtection="1">
      <alignment horizontal="center" vertical="center" wrapText="1"/>
      <protection locked="0"/>
    </xf>
    <xf numFmtId="0" fontId="6" fillId="0" borderId="6" xfId="3" applyFont="1" applyFill="1" applyBorder="1" applyAlignment="1" applyProtection="1">
      <alignment horizontal="center" vertical="center" wrapText="1"/>
      <protection locked="0"/>
    </xf>
    <xf numFmtId="0" fontId="6" fillId="0" borderId="2" xfId="4" applyFont="1" applyBorder="1" applyAlignment="1" applyProtection="1">
      <alignment horizontal="center" vertical="center"/>
      <protection locked="0"/>
    </xf>
    <xf numFmtId="0" fontId="6" fillId="0" borderId="9" xfId="4" applyFont="1" applyBorder="1" applyAlignment="1" applyProtection="1">
      <alignment horizontal="center" vertical="center"/>
      <protection locked="0"/>
    </xf>
    <xf numFmtId="43" fontId="7" fillId="0" borderId="2" xfId="1" applyFont="1" applyFill="1" applyBorder="1" applyAlignment="1" applyProtection="1">
      <alignment horizontal="center" vertical="center" wrapText="1"/>
      <protection locked="0"/>
    </xf>
    <xf numFmtId="0" fontId="2" fillId="0" borderId="2" xfId="4"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43" fontId="8" fillId="0" borderId="2" xfId="2" applyNumberFormat="1" applyFont="1" applyFill="1" applyBorder="1" applyAlignment="1" applyProtection="1">
      <alignment horizontal="center" vertical="center" wrapText="1"/>
      <protection locked="0"/>
    </xf>
    <xf numFmtId="43" fontId="7" fillId="0" borderId="9" xfId="1" applyFont="1" applyFill="1" applyBorder="1" applyAlignment="1" applyProtection="1">
      <alignment horizontal="center" vertical="center" wrapText="1"/>
      <protection locked="0"/>
    </xf>
    <xf numFmtId="43" fontId="7" fillId="5" borderId="2" xfId="1" applyFont="1" applyFill="1" applyBorder="1" applyAlignment="1" applyProtection="1">
      <alignment horizontal="center" vertical="center" wrapText="1"/>
      <protection locked="0"/>
    </xf>
    <xf numFmtId="43" fontId="7" fillId="0" borderId="2" xfId="1" applyFont="1" applyBorder="1" applyAlignment="1" applyProtection="1">
      <alignment horizontal="center" vertical="center" wrapText="1"/>
      <protection locked="0"/>
    </xf>
    <xf numFmtId="43" fontId="7" fillId="0" borderId="9" xfId="1" applyFont="1" applyBorder="1" applyAlignment="1" applyProtection="1">
      <alignment horizontal="center" vertical="center" wrapText="1"/>
      <protection locked="0"/>
    </xf>
    <xf numFmtId="0" fontId="6" fillId="8" borderId="2" xfId="3" applyNumberFormat="1" applyFont="1" applyFill="1" applyBorder="1" applyAlignment="1" applyProtection="1">
      <alignment horizontal="center" vertical="center" wrapText="1"/>
      <protection locked="0"/>
    </xf>
    <xf numFmtId="0" fontId="7" fillId="0" borderId="9" xfId="4" applyFont="1" applyBorder="1" applyAlignment="1" applyProtection="1">
      <alignment horizontal="center" vertical="center" wrapText="1"/>
      <protection locked="0"/>
    </xf>
    <xf numFmtId="0" fontId="7" fillId="0" borderId="2" xfId="4" applyFont="1" applyBorder="1" applyAlignment="1" applyProtection="1">
      <alignment horizontal="center" vertical="center" wrapText="1"/>
      <protection locked="0"/>
    </xf>
    <xf numFmtId="0" fontId="6" fillId="0" borderId="2" xfId="3" applyFont="1" applyBorder="1" applyAlignment="1" applyProtection="1">
      <alignment horizontal="center" vertical="center" wrapText="1"/>
      <protection locked="0"/>
    </xf>
    <xf numFmtId="0" fontId="6" fillId="0" borderId="9" xfId="3" applyFont="1" applyBorder="1" applyAlignment="1" applyProtection="1">
      <alignment horizontal="center" vertical="center" wrapText="1"/>
      <protection locked="0"/>
    </xf>
    <xf numFmtId="164" fontId="4" fillId="5" borderId="9" xfId="4" applyNumberFormat="1" applyFont="1" applyFill="1" applyBorder="1" applyAlignment="1" applyProtection="1">
      <alignment horizontal="center" vertical="center" wrapText="1"/>
      <protection locked="0"/>
    </xf>
    <xf numFmtId="0" fontId="6" fillId="0" borderId="2" xfId="4"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0" fillId="0" borderId="0" xfId="0" applyBorder="1" applyAlignment="1" applyProtection="1">
      <alignment wrapText="1"/>
      <protection locked="0"/>
    </xf>
    <xf numFmtId="0" fontId="0" fillId="0" borderId="0" xfId="0" applyBorder="1" applyProtection="1">
      <protection locked="0"/>
    </xf>
    <xf numFmtId="0" fontId="4" fillId="3" borderId="2" xfId="4" applyFont="1" applyFill="1" applyBorder="1" applyAlignment="1">
      <alignment horizontal="center" vertical="center" wrapText="1"/>
    </xf>
    <xf numFmtId="0" fontId="16" fillId="3" borderId="2" xfId="4" applyFont="1" applyFill="1" applyBorder="1" applyAlignment="1">
      <alignment horizontal="center" textRotation="90"/>
    </xf>
    <xf numFmtId="0" fontId="17" fillId="3" borderId="2" xfId="0" applyFont="1" applyFill="1" applyBorder="1" applyAlignment="1">
      <alignment horizontal="center" textRotation="90"/>
    </xf>
    <xf numFmtId="0" fontId="17" fillId="0" borderId="2" xfId="0" applyFont="1" applyBorder="1" applyAlignment="1">
      <alignment horizontal="center" textRotation="90"/>
    </xf>
    <xf numFmtId="0" fontId="4" fillId="3" borderId="15" xfId="4" applyFont="1" applyFill="1" applyBorder="1" applyAlignment="1">
      <alignment horizontal="center" vertical="center" wrapText="1"/>
    </xf>
    <xf numFmtId="0" fontId="4" fillId="0" borderId="0" xfId="4" applyNumberFormat="1" applyFont="1" applyFill="1" applyBorder="1" applyAlignment="1">
      <alignment horizontal="center" vertical="center" wrapText="1"/>
    </xf>
    <xf numFmtId="0" fontId="6" fillId="0" borderId="0" xfId="4" applyFont="1" applyBorder="1" applyAlignment="1" applyProtection="1">
      <alignment horizontal="center" vertical="center" wrapText="1"/>
      <protection locked="0"/>
    </xf>
    <xf numFmtId="0" fontId="6" fillId="0" borderId="0" xfId="4" applyFont="1" applyFill="1" applyBorder="1" applyAlignment="1" applyProtection="1">
      <alignment horizontal="center" vertical="center" wrapText="1"/>
      <protection locked="0"/>
    </xf>
    <xf numFmtId="0" fontId="4" fillId="0" borderId="0" xfId="1" applyNumberFormat="1" applyFont="1" applyFill="1" applyBorder="1" applyAlignment="1">
      <alignment horizontal="center" vertical="center"/>
    </xf>
    <xf numFmtId="0" fontId="4" fillId="0" borderId="0" xfId="4" applyNumberFormat="1" applyFont="1" applyFill="1" applyBorder="1" applyAlignment="1">
      <alignment horizontal="center" vertical="center"/>
    </xf>
    <xf numFmtId="43" fontId="6" fillId="0" borderId="0" xfId="1" applyFont="1" applyBorder="1" applyAlignment="1" applyProtection="1">
      <alignment horizontal="center" vertical="center" wrapText="1"/>
      <protection locked="0"/>
    </xf>
    <xf numFmtId="0" fontId="6" fillId="0" borderId="0" xfId="4" applyFont="1" applyFill="1" applyBorder="1" applyAlignment="1">
      <alignment horizontal="center" vertical="center" wrapText="1"/>
    </xf>
    <xf numFmtId="43" fontId="6" fillId="0" borderId="0" xfId="1" applyFont="1" applyFill="1" applyBorder="1" applyAlignment="1" applyProtection="1">
      <alignment horizontal="center" vertical="center" wrapText="1"/>
      <protection locked="0"/>
    </xf>
    <xf numFmtId="0" fontId="4" fillId="0" borderId="0" xfId="1" applyNumberFormat="1" applyFont="1" applyFill="1" applyBorder="1" applyAlignment="1">
      <alignment horizontal="center" vertical="center" wrapText="1"/>
    </xf>
    <xf numFmtId="2" fontId="4" fillId="0" borderId="0" xfId="4" applyNumberFormat="1" applyFont="1" applyFill="1" applyBorder="1" applyAlignment="1">
      <alignment horizontal="center" vertical="center"/>
    </xf>
    <xf numFmtId="164" fontId="6" fillId="0" borderId="0" xfId="4" applyNumberFormat="1" applyFont="1" applyFill="1" applyBorder="1" applyAlignment="1">
      <alignment horizontal="center" vertical="center" wrapText="1"/>
    </xf>
    <xf numFmtId="165" fontId="4" fillId="0" borderId="0" xfId="4" applyNumberFormat="1" applyFont="1" applyFill="1" applyBorder="1" applyAlignment="1">
      <alignment horizontal="center" vertical="center"/>
    </xf>
    <xf numFmtId="43" fontId="4" fillId="0" borderId="0" xfId="1" applyFont="1" applyFill="1" applyBorder="1" applyAlignment="1" applyProtection="1">
      <alignment horizontal="center" vertical="center" wrapText="1"/>
      <protection locked="0"/>
    </xf>
    <xf numFmtId="0" fontId="4" fillId="0" borderId="0" xfId="4" applyFont="1" applyFill="1" applyBorder="1" applyAlignment="1">
      <alignment horizontal="center" vertical="center" wrapText="1"/>
    </xf>
    <xf numFmtId="43" fontId="6" fillId="0" borderId="0" xfId="1" applyFont="1" applyFill="1" applyBorder="1" applyAlignment="1">
      <alignment horizontal="center" vertical="center" wrapText="1"/>
    </xf>
    <xf numFmtId="0" fontId="6" fillId="0" borderId="0" xfId="4"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Fill="1" applyBorder="1"/>
    <xf numFmtId="2" fontId="4" fillId="3" borderId="13" xfId="4" applyNumberFormat="1" applyFont="1" applyFill="1" applyBorder="1" applyAlignment="1">
      <alignment horizontal="center" vertical="center" wrapText="1"/>
    </xf>
    <xf numFmtId="0" fontId="3" fillId="0" borderId="0" xfId="0" applyFont="1" applyBorder="1" applyAlignment="1">
      <alignment horizontal="center" textRotation="90" wrapText="1"/>
    </xf>
    <xf numFmtId="0" fontId="16" fillId="3" borderId="0" xfId="4" applyFont="1" applyFill="1" applyBorder="1" applyAlignment="1">
      <alignment horizontal="center" textRotation="90"/>
    </xf>
    <xf numFmtId="0" fontId="17" fillId="3" borderId="0" xfId="0" applyFont="1" applyFill="1" applyBorder="1" applyAlignment="1">
      <alignment horizontal="center" textRotation="90"/>
    </xf>
    <xf numFmtId="0" fontId="0" fillId="0" borderId="0" xfId="0" applyFill="1" applyAlignment="1">
      <alignment horizontal="left"/>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22" fillId="0" borderId="0" xfId="0" applyFont="1" applyAlignment="1">
      <alignment wrapText="1"/>
    </xf>
    <xf numFmtId="14" fontId="0" fillId="0" borderId="8" xfId="0" applyNumberFormat="1" applyBorder="1" applyAlignment="1" applyProtection="1">
      <alignment horizontal="center"/>
      <protection locked="0"/>
    </xf>
    <xf numFmtId="0" fontId="0" fillId="0" borderId="8" xfId="0" applyBorder="1" applyAlignment="1">
      <alignment horizontal="center"/>
    </xf>
    <xf numFmtId="0" fontId="20" fillId="3" borderId="0" xfId="0" applyFont="1" applyFill="1" applyAlignment="1">
      <alignment horizontal="center"/>
    </xf>
    <xf numFmtId="0" fontId="19" fillId="0" borderId="0" xfId="0" applyFont="1" applyAlignment="1">
      <alignment horizontal="center"/>
    </xf>
    <xf numFmtId="0" fontId="0" fillId="0" borderId="0" xfId="0" applyAlignment="1" applyProtection="1">
      <alignment horizontal="center" vertical="center" wrapText="1"/>
      <protection locked="0"/>
    </xf>
    <xf numFmtId="0" fontId="0" fillId="7" borderId="0" xfId="0" applyFill="1" applyAlignment="1">
      <alignment horizontal="center" vertical="center" wrapText="1"/>
    </xf>
    <xf numFmtId="0" fontId="0" fillId="0" borderId="0" xfId="0" applyAlignment="1">
      <alignment horizontal="center" vertical="center" wrapText="1"/>
    </xf>
    <xf numFmtId="0" fontId="0" fillId="0" borderId="8" xfId="0" applyFill="1" applyBorder="1" applyAlignment="1" applyProtection="1">
      <alignment horizontal="center"/>
      <protection locked="0"/>
    </xf>
    <xf numFmtId="14" fontId="0" fillId="0" borderId="8" xfId="0" applyNumberFormat="1" applyFill="1" applyBorder="1" applyAlignment="1" applyProtection="1">
      <alignment horizontal="center"/>
      <protection locked="0"/>
    </xf>
    <xf numFmtId="0" fontId="0" fillId="0" borderId="0" xfId="0" applyAlignment="1" applyProtection="1">
      <alignment horizontal="left" vertical="center" wrapText="1"/>
      <protection locked="0"/>
    </xf>
    <xf numFmtId="43" fontId="20" fillId="3" borderId="0" xfId="0" applyNumberFormat="1" applyFont="1" applyFill="1" applyAlignment="1">
      <alignment horizontal="center"/>
    </xf>
    <xf numFmtId="0" fontId="3" fillId="0" borderId="0" xfId="0" applyFont="1" applyAlignment="1">
      <alignment horizontal="center" wrapText="1"/>
    </xf>
    <xf numFmtId="0" fontId="3" fillId="0" borderId="0" xfId="0" applyFont="1" applyAlignment="1">
      <alignment horizontal="center" vertical="center" wrapText="1"/>
    </xf>
    <xf numFmtId="0" fontId="3" fillId="0" borderId="8" xfId="0" applyFont="1" applyBorder="1" applyAlignment="1">
      <alignment horizontal="center"/>
    </xf>
    <xf numFmtId="0" fontId="16" fillId="3" borderId="2" xfId="4" applyFont="1" applyFill="1" applyBorder="1" applyAlignment="1">
      <alignment horizontal="center" textRotation="90"/>
    </xf>
    <xf numFmtId="0" fontId="17" fillId="3" borderId="2" xfId="0" applyFont="1" applyFill="1" applyBorder="1" applyAlignment="1">
      <alignment horizontal="center" textRotation="90"/>
    </xf>
    <xf numFmtId="0" fontId="2" fillId="3" borderId="23" xfId="4" applyFont="1" applyFill="1" applyBorder="1" applyAlignment="1">
      <alignment horizontal="center"/>
    </xf>
    <xf numFmtId="0" fontId="2" fillId="3" borderId="24" xfId="4" applyFont="1" applyFill="1" applyBorder="1" applyAlignment="1">
      <alignment horizontal="center"/>
    </xf>
    <xf numFmtId="0" fontId="2" fillId="3" borderId="25" xfId="4" applyFont="1" applyFill="1" applyBorder="1" applyAlignment="1">
      <alignment horizontal="center"/>
    </xf>
    <xf numFmtId="0" fontId="17" fillId="0" borderId="2" xfId="0" applyFont="1" applyBorder="1" applyAlignment="1">
      <alignment horizontal="center" textRotation="90"/>
    </xf>
    <xf numFmtId="0" fontId="9" fillId="0" borderId="0" xfId="4" applyFont="1" applyFill="1" applyBorder="1" applyAlignment="1">
      <alignment horizontal="center"/>
    </xf>
    <xf numFmtId="0" fontId="6" fillId="0" borderId="2" xfId="4" applyFont="1" applyBorder="1" applyAlignment="1">
      <alignment horizontal="center" vertical="center" wrapText="1"/>
    </xf>
    <xf numFmtId="0" fontId="6" fillId="0" borderId="9" xfId="4" applyFont="1" applyBorder="1" applyAlignment="1">
      <alignment horizontal="center" vertical="center" wrapText="1"/>
    </xf>
    <xf numFmtId="2" fontId="4" fillId="3" borderId="3" xfId="4" applyNumberFormat="1" applyFont="1" applyFill="1" applyBorder="1" applyAlignment="1">
      <alignment horizontal="center" vertical="center" wrapText="1"/>
    </xf>
    <xf numFmtId="2" fontId="4" fillId="3" borderId="1" xfId="4" applyNumberFormat="1" applyFont="1" applyFill="1" applyBorder="1" applyAlignment="1">
      <alignment horizontal="center" vertical="center" wrapText="1"/>
    </xf>
    <xf numFmtId="0" fontId="4" fillId="3" borderId="4" xfId="4" applyFont="1" applyFill="1" applyBorder="1" applyAlignment="1">
      <alignment horizontal="center" vertical="center" wrapText="1"/>
    </xf>
    <xf numFmtId="0" fontId="4" fillId="3" borderId="2" xfId="4" applyFont="1" applyFill="1" applyBorder="1" applyAlignment="1">
      <alignment horizontal="center" vertical="center" wrapText="1"/>
    </xf>
    <xf numFmtId="0" fontId="4" fillId="3" borderId="23"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6" fillId="0" borderId="6" xfId="4" applyFont="1" applyBorder="1" applyAlignment="1">
      <alignment horizontal="center" vertical="center" wrapText="1"/>
    </xf>
    <xf numFmtId="0" fontId="6" fillId="0" borderId="6" xfId="4" applyFont="1" applyFill="1" applyBorder="1" applyAlignment="1">
      <alignment horizontal="center" vertical="center" wrapText="1"/>
    </xf>
    <xf numFmtId="0" fontId="6" fillId="0" borderId="11" xfId="4" applyFont="1" applyFill="1" applyBorder="1" applyAlignment="1">
      <alignment horizontal="center" vertical="center" wrapText="1"/>
    </xf>
    <xf numFmtId="0" fontId="6" fillId="0" borderId="26" xfId="4" applyFont="1" applyFill="1" applyBorder="1" applyAlignment="1">
      <alignment horizontal="center" vertical="center" wrapText="1"/>
    </xf>
    <xf numFmtId="43" fontId="6" fillId="0" borderId="2" xfId="1" applyFont="1" applyFill="1" applyBorder="1" applyAlignment="1">
      <alignment horizontal="center" vertical="center" wrapText="1"/>
    </xf>
    <xf numFmtId="43" fontId="6" fillId="0" borderId="9" xfId="1"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9" xfId="4" applyFont="1" applyFill="1" applyBorder="1" applyAlignment="1">
      <alignment horizontal="center" vertical="center" wrapText="1"/>
    </xf>
    <xf numFmtId="43" fontId="6" fillId="0" borderId="6" xfId="1" applyFont="1" applyBorder="1" applyAlignment="1">
      <alignment horizontal="center" vertical="center" wrapText="1"/>
    </xf>
    <xf numFmtId="43" fontId="6" fillId="0" borderId="11" xfId="1" applyFont="1" applyBorder="1" applyAlignment="1">
      <alignment horizontal="center" vertical="center" wrapText="1"/>
    </xf>
    <xf numFmtId="43" fontId="6" fillId="0" borderId="26" xfId="1" applyFont="1" applyBorder="1" applyAlignment="1">
      <alignment horizontal="center" vertical="center" wrapText="1"/>
    </xf>
    <xf numFmtId="0" fontId="4" fillId="2" borderId="27" xfId="4" applyFont="1" applyFill="1" applyBorder="1" applyAlignment="1">
      <alignment horizontal="center" vertical="center"/>
    </xf>
    <xf numFmtId="0" fontId="4" fillId="2" borderId="28" xfId="4" applyFont="1" applyFill="1" applyBorder="1" applyAlignment="1">
      <alignment horizontal="center" vertical="center"/>
    </xf>
    <xf numFmtId="0" fontId="4" fillId="2" borderId="20" xfId="4" applyFont="1" applyFill="1" applyBorder="1" applyAlignment="1">
      <alignment horizontal="center" vertical="center"/>
    </xf>
    <xf numFmtId="0" fontId="4" fillId="2" borderId="29" xfId="4" applyFont="1" applyFill="1" applyBorder="1" applyAlignment="1">
      <alignment horizontal="center" vertical="center"/>
    </xf>
    <xf numFmtId="0" fontId="4" fillId="2" borderId="10" xfId="4" applyFont="1" applyFill="1" applyBorder="1" applyAlignment="1">
      <alignment horizontal="center" vertical="center"/>
    </xf>
    <xf numFmtId="0" fontId="4" fillId="2" borderId="30" xfId="4" applyFont="1" applyFill="1" applyBorder="1" applyAlignment="1">
      <alignment horizontal="center" vertical="center"/>
    </xf>
    <xf numFmtId="0" fontId="3" fillId="0" borderId="11" xfId="0" applyFont="1" applyBorder="1" applyAlignment="1">
      <alignment horizontal="center" textRotation="90" wrapText="1"/>
    </xf>
    <xf numFmtId="0" fontId="3" fillId="0" borderId="0" xfId="0" applyFont="1" applyAlignment="1">
      <alignment horizontal="center"/>
    </xf>
    <xf numFmtId="0" fontId="13" fillId="0" borderId="23" xfId="0" applyFont="1" applyFill="1" applyBorder="1" applyAlignment="1">
      <alignment horizontal="center"/>
    </xf>
    <xf numFmtId="0" fontId="13" fillId="0" borderId="25" xfId="0" applyFont="1" applyFill="1" applyBorder="1" applyAlignment="1">
      <alignment horizontal="center"/>
    </xf>
    <xf numFmtId="43" fontId="14" fillId="0" borderId="5" xfId="1" applyFont="1" applyFill="1" applyBorder="1" applyAlignment="1" applyProtection="1">
      <alignment horizontal="center" vertical="top" wrapText="1"/>
      <protection locked="0"/>
    </xf>
    <xf numFmtId="43" fontId="14" fillId="0" borderId="31" xfId="1" applyFont="1" applyFill="1" applyBorder="1" applyAlignment="1" applyProtection="1">
      <alignment horizontal="center" vertical="top" wrapText="1"/>
      <protection locked="0"/>
    </xf>
    <xf numFmtId="43" fontId="14" fillId="0" borderId="14" xfId="1" applyFont="1" applyFill="1" applyBorder="1" applyAlignment="1" applyProtection="1">
      <alignment horizontal="center" vertical="top" wrapText="1"/>
      <protection locked="0"/>
    </xf>
    <xf numFmtId="0" fontId="14" fillId="0" borderId="5" xfId="4" applyFont="1" applyFill="1" applyBorder="1" applyAlignment="1">
      <alignment horizontal="center"/>
    </xf>
    <xf numFmtId="0" fontId="14" fillId="0" borderId="31" xfId="4" applyFont="1" applyFill="1" applyBorder="1" applyAlignment="1">
      <alignment horizontal="center"/>
    </xf>
    <xf numFmtId="0" fontId="14" fillId="0" borderId="14" xfId="4" applyFont="1" applyFill="1" applyBorder="1" applyAlignment="1">
      <alignment horizontal="center"/>
    </xf>
    <xf numFmtId="0" fontId="14" fillId="0" borderId="5" xfId="4" applyFont="1" applyFill="1" applyBorder="1" applyAlignment="1">
      <alignment horizontal="center" vertical="top" wrapText="1"/>
    </xf>
    <xf numFmtId="0" fontId="14" fillId="0" borderId="31" xfId="4" applyFont="1" applyFill="1" applyBorder="1" applyAlignment="1">
      <alignment horizontal="center" vertical="top" wrapText="1"/>
    </xf>
    <xf numFmtId="0" fontId="14" fillId="0" borderId="14" xfId="4" applyFont="1" applyFill="1" applyBorder="1" applyAlignment="1">
      <alignment horizontal="center" vertical="top" wrapText="1"/>
    </xf>
    <xf numFmtId="0" fontId="14" fillId="0" borderId="5" xfId="4" applyFont="1" applyFill="1" applyBorder="1" applyAlignment="1">
      <alignment horizontal="center" wrapText="1"/>
    </xf>
    <xf numFmtId="0" fontId="14" fillId="0" borderId="31" xfId="4" applyFont="1" applyFill="1" applyBorder="1" applyAlignment="1">
      <alignment horizontal="center" wrapText="1"/>
    </xf>
    <xf numFmtId="0" fontId="14" fillId="0" borderId="14" xfId="4" applyFont="1" applyFill="1" applyBorder="1" applyAlignment="1">
      <alignment horizontal="center" wrapText="1"/>
    </xf>
    <xf numFmtId="0" fontId="12" fillId="0" borderId="3" xfId="4" applyFont="1" applyFill="1" applyBorder="1" applyAlignment="1">
      <alignment horizontal="center" vertical="center" wrapText="1"/>
    </xf>
    <xf numFmtId="0" fontId="12" fillId="0" borderId="1" xfId="4" applyFont="1" applyFill="1" applyBorder="1" applyAlignment="1">
      <alignment horizontal="center" vertical="center" wrapText="1"/>
    </xf>
    <xf numFmtId="43" fontId="14" fillId="0" borderId="1" xfId="1" applyFont="1" applyFill="1" applyBorder="1" applyAlignment="1" applyProtection="1">
      <alignment horizontal="center" vertical="top" wrapText="1"/>
      <protection locked="0"/>
    </xf>
    <xf numFmtId="0" fontId="0" fillId="0" borderId="0" xfId="0" applyAlignment="1">
      <alignment horizontal="right"/>
    </xf>
  </cellXfs>
  <cellStyles count="6">
    <cellStyle name="Comma 2" xfId="1"/>
    <cellStyle name="Hyperlink" xfId="2" builtinId="8"/>
    <cellStyle name="Normal" xfId="0" builtinId="0"/>
    <cellStyle name="Normal 2" xfId="3"/>
    <cellStyle name="Normal 3" xfId="4"/>
    <cellStyle name="Normal_Auditor Notes by Requirement " xfId="5"/>
  </cellStyles>
  <dxfs count="24">
    <dxf>
      <fill>
        <patternFill>
          <bgColor indexed="1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3"/>
        </patternFill>
      </fill>
    </dxf>
    <dxf>
      <fill>
        <patternFill>
          <bgColor indexed="13"/>
        </patternFill>
      </fill>
    </dxf>
    <dxf>
      <fill>
        <patternFill>
          <bgColor indexed="43"/>
        </patternFill>
      </fill>
    </dxf>
    <dxf>
      <fill>
        <patternFill>
          <bgColor indexed="43"/>
        </patternFill>
      </fill>
    </dxf>
    <dxf>
      <fill>
        <patternFill>
          <bgColor indexed="13"/>
        </patternFill>
      </fill>
    </dxf>
    <dxf>
      <fill>
        <patternFill>
          <bgColor indexed="43"/>
        </patternFill>
      </fill>
    </dxf>
    <dxf>
      <fill>
        <patternFill>
          <bgColor indexed="43"/>
        </patternFill>
      </fill>
    </dxf>
    <dxf>
      <fill>
        <patternFill>
          <bgColor indexed="11"/>
        </patternFill>
      </fill>
    </dxf>
    <dxf>
      <fill>
        <patternFill>
          <bgColor indexed="13"/>
        </patternFill>
      </fill>
    </dxf>
    <dxf>
      <fill>
        <patternFill>
          <bgColor indexed="10"/>
        </patternFill>
      </fill>
    </dxf>
    <dxf>
      <fill>
        <patternFill>
          <bgColor indexed="43"/>
        </patternFill>
      </fill>
    </dxf>
    <dxf>
      <fill>
        <patternFill>
          <bgColor indexed="43"/>
        </patternFill>
      </fill>
    </dxf>
    <dxf>
      <fill>
        <patternFill>
          <bgColor indexed="42"/>
        </patternFill>
      </fill>
    </dxf>
    <dxf>
      <fill>
        <patternFill>
          <bgColor indexed="13"/>
        </patternFill>
      </fill>
    </dxf>
    <dxf>
      <fill>
        <patternFill>
          <bgColor indexed="11"/>
        </patternFill>
      </fill>
    </dxf>
    <dxf>
      <fill>
        <patternFill>
          <bgColor indexed="41"/>
        </patternFill>
      </fill>
    </dxf>
    <dxf>
      <fill>
        <patternFill>
          <bgColor indexed="42"/>
        </patternFill>
      </fill>
    </dxf>
    <dxf>
      <fill>
        <patternFill>
          <bgColor indexed="8"/>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95250</xdr:colOff>
          <xdr:row>2</xdr:row>
          <xdr:rowOff>47625</xdr:rowOff>
        </xdr:from>
        <xdr:to>
          <xdr:col>15</xdr:col>
          <xdr:colOff>571500</xdr:colOff>
          <xdr:row>4</xdr:row>
          <xdr:rowOff>47625</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no contractors used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xdr:row>
          <xdr:rowOff>28575</xdr:rowOff>
        </xdr:from>
        <xdr:to>
          <xdr:col>15</xdr:col>
          <xdr:colOff>571500</xdr:colOff>
          <xdr:row>6</xdr:row>
          <xdr:rowOff>171450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no containers hauled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57150</xdr:colOff>
          <xdr:row>8</xdr:row>
          <xdr:rowOff>85725</xdr:rowOff>
        </xdr:from>
        <xdr:to>
          <xdr:col>15</xdr:col>
          <xdr:colOff>561975</xdr:colOff>
          <xdr:row>9</xdr:row>
          <xdr:rowOff>123825</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DFMP not required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57150</xdr:colOff>
          <xdr:row>12</xdr:row>
          <xdr:rowOff>114300</xdr:rowOff>
        </xdr:from>
        <xdr:to>
          <xdr:col>16</xdr:col>
          <xdr:colOff>9525</xdr:colOff>
          <xdr:row>14</xdr:row>
          <xdr:rowOff>95250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trailers not preloaded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2</xdr:row>
          <xdr:rowOff>19050</xdr:rowOff>
        </xdr:from>
        <xdr:to>
          <xdr:col>20</xdr:col>
          <xdr:colOff>590550</xdr:colOff>
          <xdr:row>4</xdr:row>
          <xdr:rowOff>19050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 no contractors used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xdr:row>
          <xdr:rowOff>28575</xdr:rowOff>
        </xdr:from>
        <xdr:to>
          <xdr:col>20</xdr:col>
          <xdr:colOff>571500</xdr:colOff>
          <xdr:row>6</xdr:row>
          <xdr:rowOff>171450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 no containers hauled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57150</xdr:colOff>
          <xdr:row>8</xdr:row>
          <xdr:rowOff>28575</xdr:rowOff>
        </xdr:from>
        <xdr:to>
          <xdr:col>20</xdr:col>
          <xdr:colOff>561975</xdr:colOff>
          <xdr:row>10</xdr:row>
          <xdr:rowOff>19050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 DFMP not required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57150</xdr:colOff>
          <xdr:row>12</xdr:row>
          <xdr:rowOff>114300</xdr:rowOff>
        </xdr:from>
        <xdr:to>
          <xdr:col>21</xdr:col>
          <xdr:colOff>9525</xdr:colOff>
          <xdr:row>14</xdr:row>
          <xdr:rowOff>95250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 trailers not preloaded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66675</xdr:colOff>
          <xdr:row>3</xdr:row>
          <xdr:rowOff>95250</xdr:rowOff>
        </xdr:from>
        <xdr:to>
          <xdr:col>6</xdr:col>
          <xdr:colOff>123825</xdr:colOff>
          <xdr:row>5</xdr:row>
          <xdr:rowOff>9525</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infill details &amp; print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66675</xdr:colOff>
          <xdr:row>3</xdr:row>
          <xdr:rowOff>95250</xdr:rowOff>
        </xdr:from>
        <xdr:to>
          <xdr:col>6</xdr:col>
          <xdr:colOff>123825</xdr:colOff>
          <xdr:row>5</xdr:row>
          <xdr:rowOff>9525</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infill details and print</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66675</xdr:colOff>
          <xdr:row>3</xdr:row>
          <xdr:rowOff>95250</xdr:rowOff>
        </xdr:from>
        <xdr:to>
          <xdr:col>6</xdr:col>
          <xdr:colOff>123825</xdr:colOff>
          <xdr:row>5</xdr:row>
          <xdr:rowOff>9525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infill details &amp; print</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66675</xdr:colOff>
          <xdr:row>3</xdr:row>
          <xdr:rowOff>95250</xdr:rowOff>
        </xdr:from>
        <xdr:to>
          <xdr:col>6</xdr:col>
          <xdr:colOff>123825</xdr:colOff>
          <xdr:row>5</xdr:row>
          <xdr:rowOff>9525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infill details and print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10.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33"/>
  <sheetViews>
    <sheetView tabSelected="1" zoomScaleNormal="100" workbookViewId="0">
      <selection activeCell="B26" sqref="B26"/>
    </sheetView>
  </sheetViews>
  <sheetFormatPr defaultRowHeight="15" x14ac:dyDescent="0.25"/>
  <cols>
    <col min="1" max="1" width="5.85546875" customWidth="1"/>
    <col min="18" max="18" width="11.85546875" bestFit="1" customWidth="1"/>
  </cols>
  <sheetData>
    <row r="1" spans="1:18" x14ac:dyDescent="0.25">
      <c r="A1" t="str">
        <f>report!A1</f>
        <v>Carrier/Supplier COR Compliance Review</v>
      </c>
      <c r="R1" s="118"/>
    </row>
    <row r="2" spans="1:18" x14ac:dyDescent="0.25">
      <c r="A2" t="s">
        <v>74</v>
      </c>
    </row>
    <row r="3" spans="1:18" x14ac:dyDescent="0.25">
      <c r="A3" s="37">
        <v>1</v>
      </c>
      <c r="B3" s="177" t="s">
        <v>241</v>
      </c>
      <c r="C3" s="177"/>
      <c r="D3" s="177"/>
      <c r="E3" s="177"/>
      <c r="F3" s="177"/>
      <c r="G3" s="177"/>
      <c r="H3" s="177"/>
      <c r="I3" s="177"/>
      <c r="J3" s="177"/>
      <c r="K3" s="177"/>
      <c r="L3" s="177"/>
      <c r="M3" s="177"/>
      <c r="N3" s="177"/>
    </row>
    <row r="4" spans="1:18" x14ac:dyDescent="0.25">
      <c r="A4" s="37">
        <v>2</v>
      </c>
      <c r="B4" s="177" t="s">
        <v>49</v>
      </c>
      <c r="C4" s="177"/>
      <c r="D4" s="177"/>
      <c r="E4" s="177"/>
      <c r="F4" s="177"/>
      <c r="G4" s="177"/>
      <c r="H4" s="177"/>
      <c r="I4" s="177"/>
      <c r="J4" s="177"/>
      <c r="K4" s="177"/>
      <c r="L4" s="177"/>
      <c r="M4" s="177"/>
      <c r="N4" s="177"/>
    </row>
    <row r="5" spans="1:18" x14ac:dyDescent="0.25">
      <c r="A5" s="37">
        <v>3</v>
      </c>
      <c r="B5" s="177" t="s">
        <v>247</v>
      </c>
      <c r="C5" s="177"/>
      <c r="D5" s="177"/>
      <c r="E5" s="177"/>
      <c r="F5" s="177"/>
      <c r="G5" s="177"/>
      <c r="H5" s="177"/>
      <c r="I5" s="177"/>
      <c r="J5" s="177"/>
      <c r="K5" s="177"/>
      <c r="L5" s="177"/>
      <c r="M5" s="177"/>
      <c r="N5" s="177"/>
    </row>
    <row r="6" spans="1:18" x14ac:dyDescent="0.25">
      <c r="A6" s="37">
        <v>4</v>
      </c>
      <c r="B6" s="177" t="s">
        <v>248</v>
      </c>
      <c r="C6" s="177"/>
      <c r="D6" s="177"/>
      <c r="E6" s="177"/>
      <c r="F6" s="177"/>
      <c r="G6" s="177"/>
      <c r="H6" s="177"/>
      <c r="I6" s="177"/>
      <c r="J6" s="177"/>
      <c r="K6" s="177"/>
      <c r="L6" s="177"/>
      <c r="M6" s="177"/>
      <c r="N6" s="177"/>
    </row>
    <row r="7" spans="1:18" x14ac:dyDescent="0.25">
      <c r="A7" s="37">
        <v>5</v>
      </c>
      <c r="B7" s="178" t="s">
        <v>249</v>
      </c>
      <c r="C7" s="178"/>
      <c r="D7" s="178"/>
      <c r="E7" s="178"/>
      <c r="F7" s="178"/>
      <c r="G7" s="178"/>
      <c r="H7" s="178"/>
      <c r="I7" s="178"/>
      <c r="J7" s="178"/>
      <c r="K7" s="178"/>
      <c r="L7" s="178"/>
      <c r="M7" s="178"/>
      <c r="N7" s="178"/>
    </row>
    <row r="8" spans="1:18" ht="30.75" customHeight="1" x14ac:dyDescent="0.25">
      <c r="A8" s="76">
        <v>6</v>
      </c>
      <c r="B8" s="179" t="s">
        <v>250</v>
      </c>
      <c r="C8" s="179"/>
      <c r="D8" s="179"/>
      <c r="E8" s="179"/>
      <c r="F8" s="179"/>
      <c r="G8" s="179"/>
      <c r="H8" s="179"/>
      <c r="I8" s="179"/>
      <c r="J8" s="179"/>
      <c r="K8" s="179"/>
      <c r="L8" s="179"/>
      <c r="M8" s="179"/>
      <c r="N8" s="179"/>
    </row>
    <row r="9" spans="1:18" ht="18" customHeight="1" x14ac:dyDescent="0.25">
      <c r="A9" s="37">
        <v>7</v>
      </c>
      <c r="B9" s="179" t="s">
        <v>251</v>
      </c>
      <c r="C9" s="179"/>
      <c r="D9" s="179"/>
      <c r="E9" s="179"/>
      <c r="F9" s="179"/>
      <c r="G9" s="179"/>
      <c r="H9" s="179"/>
      <c r="I9" s="179"/>
      <c r="J9" s="179"/>
      <c r="K9" s="179"/>
      <c r="L9" s="179"/>
      <c r="M9" s="179"/>
      <c r="N9" s="179"/>
    </row>
    <row r="10" spans="1:18" x14ac:dyDescent="0.25">
      <c r="A10" s="37">
        <v>8</v>
      </c>
      <c r="B10" s="178" t="s">
        <v>243</v>
      </c>
      <c r="C10" s="178"/>
      <c r="D10" s="178"/>
      <c r="E10" s="178"/>
      <c r="F10" s="178"/>
      <c r="G10" s="178"/>
      <c r="H10" s="178"/>
      <c r="I10" s="178"/>
      <c r="J10" s="178"/>
      <c r="K10" s="178"/>
      <c r="L10" s="178"/>
      <c r="M10" s="178"/>
      <c r="N10" s="178"/>
    </row>
    <row r="11" spans="1:18" x14ac:dyDescent="0.25">
      <c r="A11" s="37">
        <v>9</v>
      </c>
      <c r="B11" s="178" t="s">
        <v>42</v>
      </c>
      <c r="C11" s="178"/>
      <c r="D11" s="178"/>
      <c r="E11" s="178"/>
      <c r="F11" s="178"/>
      <c r="G11" s="178"/>
      <c r="H11" s="178"/>
      <c r="I11" s="178"/>
      <c r="J11" s="178"/>
      <c r="K11" s="178"/>
      <c r="L11" s="178"/>
      <c r="M11" s="178"/>
      <c r="N11" s="178"/>
    </row>
    <row r="12" spans="1:18" x14ac:dyDescent="0.25">
      <c r="A12" s="37">
        <v>10</v>
      </c>
      <c r="B12" s="178" t="s">
        <v>39</v>
      </c>
      <c r="C12" s="178"/>
      <c r="D12" s="178"/>
      <c r="E12" s="178"/>
      <c r="F12" s="178"/>
      <c r="G12" s="178"/>
      <c r="H12" s="178"/>
      <c r="I12" s="178"/>
      <c r="J12" s="178"/>
      <c r="K12" s="178"/>
      <c r="L12" s="178"/>
      <c r="M12" s="178"/>
      <c r="N12" s="178"/>
    </row>
    <row r="13" spans="1:18" x14ac:dyDescent="0.25">
      <c r="A13" s="37">
        <v>11</v>
      </c>
      <c r="B13" s="178" t="s">
        <v>40</v>
      </c>
      <c r="C13" s="178"/>
      <c r="D13" s="178"/>
      <c r="E13" s="178"/>
      <c r="F13" s="178"/>
      <c r="G13" s="178"/>
      <c r="H13" s="178"/>
      <c r="I13" s="178"/>
      <c r="J13" s="178"/>
      <c r="K13" s="178"/>
      <c r="L13" s="178"/>
      <c r="M13" s="178"/>
      <c r="N13" s="178"/>
    </row>
    <row r="14" spans="1:18" x14ac:dyDescent="0.25">
      <c r="A14" s="37">
        <v>12</v>
      </c>
      <c r="B14" s="178" t="s">
        <v>41</v>
      </c>
      <c r="C14" s="178"/>
      <c r="D14" s="178"/>
      <c r="E14" s="178"/>
      <c r="F14" s="178"/>
      <c r="G14" s="178"/>
      <c r="H14" s="178"/>
      <c r="I14" s="178"/>
      <c r="J14" s="178"/>
      <c r="K14" s="178"/>
      <c r="L14" s="178"/>
      <c r="M14" s="178"/>
      <c r="N14" s="178"/>
    </row>
    <row r="15" spans="1:18" x14ac:dyDescent="0.25">
      <c r="A15" s="37">
        <v>13</v>
      </c>
      <c r="B15" s="178" t="s">
        <v>244</v>
      </c>
      <c r="C15" s="178"/>
      <c r="D15" s="178"/>
      <c r="E15" s="178"/>
      <c r="F15" s="178"/>
      <c r="G15" s="178"/>
      <c r="H15" s="178"/>
      <c r="I15" s="178"/>
      <c r="J15" s="178"/>
      <c r="K15" s="178"/>
      <c r="L15" s="178"/>
      <c r="M15" s="178"/>
      <c r="N15" s="178"/>
    </row>
    <row r="16" spans="1:18" x14ac:dyDescent="0.25">
      <c r="A16" s="37">
        <v>14</v>
      </c>
      <c r="B16" s="178" t="s">
        <v>245</v>
      </c>
      <c r="C16" s="178"/>
      <c r="D16" s="178"/>
      <c r="E16" s="178"/>
      <c r="F16" s="178"/>
      <c r="G16" s="178"/>
      <c r="H16" s="178"/>
      <c r="I16" s="178"/>
      <c r="J16" s="178"/>
      <c r="K16" s="178"/>
      <c r="L16" s="178"/>
      <c r="M16" s="178"/>
      <c r="N16" s="178"/>
    </row>
    <row r="17" spans="1:14" ht="30" customHeight="1" x14ac:dyDescent="0.25">
      <c r="A17" s="76">
        <v>15</v>
      </c>
      <c r="B17" s="179" t="s">
        <v>103</v>
      </c>
      <c r="C17" s="179"/>
      <c r="D17" s="179"/>
      <c r="E17" s="179"/>
      <c r="F17" s="179"/>
      <c r="G17" s="179"/>
      <c r="H17" s="179"/>
      <c r="I17" s="179"/>
      <c r="J17" s="179"/>
      <c r="K17" s="179"/>
      <c r="L17" s="179"/>
      <c r="M17" s="179"/>
      <c r="N17" s="179"/>
    </row>
    <row r="18" spans="1:14" ht="29.25" customHeight="1" x14ac:dyDescent="0.25">
      <c r="A18" s="76">
        <v>16</v>
      </c>
      <c r="B18" s="179" t="s">
        <v>104</v>
      </c>
      <c r="C18" s="179"/>
      <c r="D18" s="179"/>
      <c r="E18" s="179"/>
      <c r="F18" s="179"/>
      <c r="G18" s="179"/>
      <c r="H18" s="179"/>
      <c r="I18" s="179"/>
      <c r="J18" s="179"/>
      <c r="K18" s="179"/>
      <c r="L18" s="179"/>
      <c r="M18" s="179"/>
      <c r="N18" s="179"/>
    </row>
    <row r="19" spans="1:14" x14ac:dyDescent="0.25">
      <c r="A19" s="37">
        <v>17</v>
      </c>
      <c r="B19" s="178" t="s">
        <v>240</v>
      </c>
      <c r="C19" s="178"/>
      <c r="D19" s="178"/>
      <c r="E19" s="178"/>
      <c r="F19" s="178"/>
      <c r="G19" s="178"/>
      <c r="H19" s="178"/>
      <c r="I19" s="178"/>
      <c r="J19" s="178"/>
      <c r="K19" s="178"/>
      <c r="L19" s="178"/>
      <c r="M19" s="178"/>
      <c r="N19" s="178"/>
    </row>
    <row r="20" spans="1:14" ht="31.5" customHeight="1" x14ac:dyDescent="0.25">
      <c r="A20" s="76">
        <v>18</v>
      </c>
      <c r="B20" s="180" t="s">
        <v>80</v>
      </c>
      <c r="C20" s="180"/>
      <c r="D20" s="180"/>
      <c r="E20" s="180"/>
      <c r="F20" s="180"/>
      <c r="G20" s="180"/>
      <c r="H20" s="180"/>
      <c r="I20" s="180"/>
      <c r="J20" s="180"/>
      <c r="K20" s="180"/>
      <c r="L20" s="180"/>
      <c r="M20" s="180"/>
      <c r="N20" s="180"/>
    </row>
    <row r="21" spans="1:14" ht="28.5" customHeight="1" x14ac:dyDescent="0.25">
      <c r="A21" s="76">
        <v>19</v>
      </c>
      <c r="B21" s="180" t="s">
        <v>81</v>
      </c>
      <c r="C21" s="180"/>
      <c r="D21" s="180"/>
      <c r="E21" s="180"/>
      <c r="F21" s="180"/>
      <c r="G21" s="180"/>
      <c r="H21" s="180"/>
      <c r="I21" s="180"/>
      <c r="J21" s="180"/>
      <c r="K21" s="180"/>
      <c r="L21" s="180"/>
      <c r="M21" s="180"/>
      <c r="N21" s="180"/>
    </row>
    <row r="22" spans="1:14" x14ac:dyDescent="0.25">
      <c r="A22" s="37"/>
      <c r="B22" s="39"/>
      <c r="C22" s="39"/>
      <c r="D22" s="39"/>
      <c r="E22" s="39"/>
      <c r="F22" s="39"/>
      <c r="G22" s="39"/>
      <c r="H22" s="39"/>
      <c r="I22" s="39"/>
      <c r="J22" s="39"/>
      <c r="K22" s="39"/>
      <c r="L22" s="39"/>
      <c r="M22" s="39"/>
      <c r="N22" s="39"/>
    </row>
    <row r="23" spans="1:14" ht="15" customHeight="1" x14ac:dyDescent="0.25">
      <c r="A23" s="180" t="s">
        <v>96</v>
      </c>
      <c r="B23" s="180"/>
      <c r="C23" s="180"/>
      <c r="D23" s="180"/>
      <c r="E23" s="180"/>
      <c r="F23" s="180"/>
      <c r="G23" s="180"/>
      <c r="H23" s="180"/>
      <c r="I23" s="180"/>
      <c r="J23" s="180"/>
      <c r="K23" s="180"/>
      <c r="L23" s="180"/>
      <c r="M23" s="180"/>
      <c r="N23" s="180"/>
    </row>
    <row r="24" spans="1:14" x14ac:dyDescent="0.25">
      <c r="A24" s="180" t="s">
        <v>246</v>
      </c>
      <c r="B24" s="180"/>
      <c r="C24" s="180"/>
      <c r="D24" s="180"/>
      <c r="E24" s="180"/>
      <c r="F24" s="180"/>
      <c r="G24" s="180"/>
      <c r="H24" s="180"/>
      <c r="I24" s="180"/>
      <c r="J24" s="180"/>
      <c r="K24" s="180"/>
      <c r="L24" s="180"/>
      <c r="M24" s="180"/>
      <c r="N24" s="180"/>
    </row>
    <row r="25" spans="1:14" x14ac:dyDescent="0.25">
      <c r="A25" s="90"/>
      <c r="B25" s="90"/>
      <c r="C25" s="90"/>
      <c r="D25" s="90"/>
      <c r="E25" s="90"/>
      <c r="F25" s="90"/>
      <c r="G25" s="90"/>
      <c r="H25" s="90"/>
      <c r="I25" s="90"/>
      <c r="J25" s="90"/>
      <c r="K25" s="90"/>
      <c r="L25" s="90"/>
      <c r="M25" s="90"/>
      <c r="N25" s="90"/>
    </row>
    <row r="26" spans="1:14" x14ac:dyDescent="0.25">
      <c r="A26" s="90"/>
      <c r="B26" s="90"/>
      <c r="C26" s="90"/>
      <c r="D26" s="90"/>
      <c r="E26" s="90"/>
      <c r="F26" s="90"/>
      <c r="G26" s="90"/>
      <c r="H26" s="90"/>
      <c r="I26" s="90"/>
      <c r="J26" s="90"/>
      <c r="K26" s="90"/>
      <c r="L26" s="90"/>
      <c r="M26" s="90"/>
      <c r="N26" s="90"/>
    </row>
    <row r="27" spans="1:14" x14ac:dyDescent="0.25">
      <c r="A27" s="90"/>
      <c r="B27" s="90"/>
      <c r="C27" s="90"/>
      <c r="D27" s="90"/>
      <c r="E27" s="90"/>
      <c r="F27" s="90"/>
      <c r="G27" s="90"/>
      <c r="H27" s="90"/>
      <c r="I27" s="90"/>
      <c r="J27" s="90"/>
      <c r="K27" s="90"/>
      <c r="L27" s="90"/>
      <c r="M27" s="90"/>
      <c r="N27" s="90"/>
    </row>
    <row r="28" spans="1:14" x14ac:dyDescent="0.25">
      <c r="A28" s="90"/>
      <c r="B28" s="90"/>
      <c r="C28" s="90"/>
      <c r="D28" s="90"/>
      <c r="E28" s="90"/>
      <c r="F28" s="90"/>
      <c r="G28" s="90"/>
      <c r="H28" s="90"/>
      <c r="I28" s="90"/>
      <c r="J28" s="90"/>
      <c r="K28" s="90"/>
      <c r="L28" s="90"/>
      <c r="M28" s="90"/>
      <c r="N28" s="90"/>
    </row>
    <row r="29" spans="1:14" x14ac:dyDescent="0.25">
      <c r="A29" s="90"/>
      <c r="B29" s="90"/>
      <c r="C29" s="90"/>
      <c r="D29" s="90"/>
      <c r="E29" s="90"/>
      <c r="F29" s="90"/>
      <c r="G29" s="90"/>
      <c r="H29" s="90"/>
      <c r="I29" s="90"/>
      <c r="J29" s="90"/>
      <c r="K29" s="90"/>
      <c r="L29" s="90"/>
      <c r="M29" s="90"/>
      <c r="N29" s="90"/>
    </row>
    <row r="30" spans="1:14" x14ac:dyDescent="0.25">
      <c r="A30" s="90"/>
      <c r="B30" s="90"/>
      <c r="C30" s="90"/>
      <c r="D30" s="90"/>
      <c r="E30" s="90"/>
      <c r="F30" s="90"/>
      <c r="G30" s="90"/>
      <c r="H30" s="90"/>
      <c r="I30" s="90"/>
      <c r="J30" s="90"/>
      <c r="K30" s="90"/>
      <c r="L30" s="90"/>
      <c r="M30" s="90"/>
      <c r="N30" s="90"/>
    </row>
    <row r="31" spans="1:14" x14ac:dyDescent="0.25">
      <c r="A31" s="90"/>
      <c r="B31" s="90"/>
      <c r="C31" s="90"/>
      <c r="D31" s="90"/>
      <c r="E31" s="90"/>
      <c r="F31" s="90"/>
      <c r="G31" s="90"/>
      <c r="H31" s="90"/>
      <c r="I31" s="90"/>
      <c r="J31" s="90"/>
      <c r="K31" s="90"/>
      <c r="L31" s="90"/>
      <c r="M31" s="90"/>
      <c r="N31" s="90"/>
    </row>
    <row r="32" spans="1:14" x14ac:dyDescent="0.25">
      <c r="A32" s="90"/>
      <c r="B32" s="90"/>
      <c r="C32" s="90"/>
      <c r="D32" s="90"/>
      <c r="E32" s="90"/>
      <c r="F32" s="90"/>
      <c r="G32" s="90"/>
      <c r="H32" s="90"/>
      <c r="I32" s="90"/>
      <c r="J32" s="90"/>
      <c r="K32" s="90"/>
      <c r="L32" s="90"/>
      <c r="M32" s="90"/>
      <c r="N32" s="90"/>
    </row>
    <row r="33" spans="1:14" x14ac:dyDescent="0.25">
      <c r="A33" s="90"/>
      <c r="B33" s="90"/>
      <c r="C33" s="90"/>
      <c r="D33" s="90"/>
      <c r="E33" s="90"/>
      <c r="F33" s="90"/>
      <c r="G33" s="90"/>
      <c r="H33" s="90"/>
      <c r="I33" s="90"/>
      <c r="J33" s="90"/>
      <c r="K33" s="90"/>
      <c r="L33" s="90"/>
      <c r="M33" s="90"/>
      <c r="N33" s="90"/>
    </row>
  </sheetData>
  <sheetProtection sheet="1" objects="1" scenarios="1"/>
  <mergeCells count="21">
    <mergeCell ref="A23:N23"/>
    <mergeCell ref="A24:N24"/>
    <mergeCell ref="B10:N10"/>
    <mergeCell ref="B11:N11"/>
    <mergeCell ref="B21:N21"/>
    <mergeCell ref="B20:N20"/>
    <mergeCell ref="B19:N19"/>
    <mergeCell ref="B15:N15"/>
    <mergeCell ref="B16:N16"/>
    <mergeCell ref="B17:N17"/>
    <mergeCell ref="B18:N18"/>
    <mergeCell ref="B8:N8"/>
    <mergeCell ref="B9:N9"/>
    <mergeCell ref="B12:N12"/>
    <mergeCell ref="B13:N13"/>
    <mergeCell ref="B14:N14"/>
    <mergeCell ref="B3:N3"/>
    <mergeCell ref="B5:N5"/>
    <mergeCell ref="B4:N4"/>
    <mergeCell ref="B6:N6"/>
    <mergeCell ref="B7:N7"/>
  </mergeCells>
  <phoneticPr fontId="16" type="noConversion"/>
  <pageMargins left="0.75" right="0.75" top="1" bottom="1" header="0.5" footer="0.5"/>
  <pageSetup paperSize="9" orientation="landscape" r:id="rId1"/>
  <headerFooter alignWithMargins="0">
    <oddFooter>&amp;L&amp;9audit instructions&amp;C&amp;9&amp;F&amp;R&amp;9page &amp;P of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J112"/>
  <sheetViews>
    <sheetView zoomScaleNormal="100" workbookViewId="0">
      <selection activeCell="A16" sqref="A16"/>
    </sheetView>
  </sheetViews>
  <sheetFormatPr defaultRowHeight="15" x14ac:dyDescent="0.25"/>
  <cols>
    <col min="1" max="1" width="16.7109375" customWidth="1"/>
    <col min="2" max="2" width="30.7109375" customWidth="1"/>
    <col min="3" max="3" width="70.7109375" customWidth="1"/>
  </cols>
  <sheetData>
    <row r="1" spans="1:10" ht="23.25" x14ac:dyDescent="0.35">
      <c r="A1" s="53" t="str">
        <f>report!A1</f>
        <v>Carrier/Supplier COR Compliance Review</v>
      </c>
    </row>
    <row r="2" spans="1:10" ht="9.75" customHeight="1" x14ac:dyDescent="0.25"/>
    <row r="3" spans="1:10" ht="18.75" x14ac:dyDescent="0.3">
      <c r="A3" s="70" t="s">
        <v>122</v>
      </c>
    </row>
    <row r="4" spans="1:10" ht="9.75" customHeight="1" x14ac:dyDescent="0.25"/>
    <row r="5" spans="1:10" x14ac:dyDescent="0.25">
      <c r="A5" t="s">
        <v>32</v>
      </c>
      <c r="B5" s="178">
        <f>report!C7</f>
        <v>0</v>
      </c>
      <c r="C5" s="178"/>
      <c r="D5" s="38"/>
      <c r="E5" s="38"/>
      <c r="F5" s="38"/>
      <c r="G5" s="38"/>
      <c r="H5" s="38"/>
      <c r="I5" s="38"/>
      <c r="J5" s="38"/>
    </row>
    <row r="6" spans="1:10" ht="7.5" customHeight="1" x14ac:dyDescent="0.25"/>
    <row r="7" spans="1:10" x14ac:dyDescent="0.25">
      <c r="A7" t="s">
        <v>33</v>
      </c>
      <c r="B7" s="74">
        <f>report!K3</f>
        <v>0</v>
      </c>
      <c r="C7" s="38"/>
      <c r="D7" s="38"/>
    </row>
    <row r="8" spans="1:10" ht="9" customHeight="1" x14ac:dyDescent="0.25"/>
    <row r="9" spans="1:10" x14ac:dyDescent="0.25">
      <c r="A9" t="s">
        <v>34</v>
      </c>
      <c r="B9" s="178">
        <f>report!C11</f>
        <v>0</v>
      </c>
      <c r="C9" s="178"/>
      <c r="D9" s="38"/>
      <c r="E9" s="38"/>
      <c r="F9" s="38"/>
      <c r="G9" s="38"/>
      <c r="H9" s="38"/>
      <c r="I9" s="38"/>
      <c r="J9" s="38"/>
    </row>
    <row r="10" spans="1:10" ht="7.5" customHeight="1" x14ac:dyDescent="0.25"/>
    <row r="11" spans="1:10" x14ac:dyDescent="0.25">
      <c r="A11" t="s">
        <v>36</v>
      </c>
      <c r="C11" s="39">
        <f>COUNTA(A15:A123)</f>
        <v>0</v>
      </c>
    </row>
    <row r="12" spans="1:10" ht="6" customHeight="1" x14ac:dyDescent="0.25"/>
    <row r="13" spans="1:10" x14ac:dyDescent="0.25">
      <c r="A13" s="247" t="s">
        <v>102</v>
      </c>
      <c r="B13" s="247"/>
      <c r="C13" s="98">
        <f>report!H115</f>
        <v>0</v>
      </c>
    </row>
    <row r="14" spans="1:10" x14ac:dyDescent="0.25">
      <c r="A14" s="92" t="s">
        <v>35</v>
      </c>
      <c r="B14" s="92" t="s">
        <v>94</v>
      </c>
      <c r="C14" s="92" t="s">
        <v>37</v>
      </c>
    </row>
    <row r="15" spans="1:10" ht="15" customHeight="1" x14ac:dyDescent="0.25">
      <c r="A15" s="173"/>
      <c r="B15" s="150"/>
      <c r="C15" s="154"/>
    </row>
    <row r="16" spans="1:10" ht="15" customHeight="1" x14ac:dyDescent="0.25">
      <c r="A16" s="155"/>
      <c r="B16" s="160"/>
      <c r="C16" s="156"/>
    </row>
    <row r="17" spans="1:3" ht="15" customHeight="1" x14ac:dyDescent="0.25">
      <c r="A17" s="155"/>
      <c r="B17" s="162"/>
      <c r="C17" s="157"/>
    </row>
    <row r="18" spans="1:3" ht="15" customHeight="1" x14ac:dyDescent="0.25">
      <c r="A18" s="155"/>
      <c r="B18" s="162"/>
      <c r="C18" s="157"/>
    </row>
    <row r="19" spans="1:3" ht="15" customHeight="1" x14ac:dyDescent="0.25">
      <c r="A19" s="155"/>
      <c r="B19" s="162"/>
      <c r="C19" s="157"/>
    </row>
    <row r="20" spans="1:3" ht="15" customHeight="1" x14ac:dyDescent="0.25">
      <c r="A20" s="155"/>
      <c r="B20" s="162"/>
      <c r="C20" s="157"/>
    </row>
    <row r="21" spans="1:3" ht="15" customHeight="1" x14ac:dyDescent="0.25">
      <c r="A21" s="155"/>
      <c r="B21" s="162"/>
      <c r="C21" s="157"/>
    </row>
    <row r="22" spans="1:3" x14ac:dyDescent="0.25">
      <c r="A22" s="158"/>
      <c r="B22" s="169"/>
      <c r="C22" s="157"/>
    </row>
    <row r="23" spans="1:3" x14ac:dyDescent="0.25">
      <c r="A23" s="158"/>
      <c r="B23" s="169"/>
      <c r="C23" s="157"/>
    </row>
    <row r="24" spans="1:3" x14ac:dyDescent="0.25">
      <c r="A24" s="158"/>
      <c r="B24" s="169"/>
      <c r="C24" s="157"/>
    </row>
    <row r="25" spans="1:3" x14ac:dyDescent="0.25">
      <c r="A25" s="155"/>
      <c r="B25" s="167"/>
      <c r="C25" s="168"/>
    </row>
    <row r="26" spans="1:3" x14ac:dyDescent="0.25">
      <c r="A26" s="158"/>
      <c r="B26" s="169"/>
      <c r="C26" s="157"/>
    </row>
    <row r="27" spans="1:3" x14ac:dyDescent="0.25">
      <c r="A27" s="158"/>
      <c r="B27" s="169"/>
      <c r="C27" s="157"/>
    </row>
    <row r="28" spans="1:3" x14ac:dyDescent="0.25">
      <c r="A28" s="158"/>
      <c r="B28" s="169"/>
      <c r="C28" s="157"/>
    </row>
    <row r="29" spans="1:3" x14ac:dyDescent="0.25">
      <c r="A29" s="158"/>
      <c r="B29" s="169"/>
      <c r="C29" s="157"/>
    </row>
    <row r="30" spans="1:3" x14ac:dyDescent="0.25">
      <c r="A30" s="158"/>
      <c r="B30" s="169"/>
      <c r="C30" s="157"/>
    </row>
    <row r="31" spans="1:3" x14ac:dyDescent="0.25">
      <c r="A31" s="158"/>
      <c r="B31" s="169"/>
      <c r="C31" s="157"/>
    </row>
    <row r="32" spans="1:3" x14ac:dyDescent="0.25">
      <c r="A32" s="158"/>
      <c r="B32" s="169"/>
      <c r="C32" s="157"/>
    </row>
    <row r="33" spans="1:3" x14ac:dyDescent="0.25">
      <c r="A33" s="158"/>
      <c r="B33" s="169"/>
      <c r="C33" s="157"/>
    </row>
    <row r="34" spans="1:3" x14ac:dyDescent="0.25">
      <c r="A34" s="158"/>
      <c r="B34" s="169"/>
      <c r="C34" s="157"/>
    </row>
    <row r="35" spans="1:3" x14ac:dyDescent="0.25">
      <c r="A35" s="155"/>
      <c r="B35" s="167"/>
      <c r="C35" s="168"/>
    </row>
    <row r="36" spans="1:3" x14ac:dyDescent="0.25">
      <c r="A36" s="159"/>
      <c r="B36" s="162"/>
      <c r="C36" s="157"/>
    </row>
    <row r="37" spans="1:3" x14ac:dyDescent="0.25">
      <c r="A37" s="159"/>
      <c r="B37" s="162"/>
      <c r="C37" s="157"/>
    </row>
    <row r="38" spans="1:3" x14ac:dyDescent="0.25">
      <c r="A38" s="159"/>
      <c r="B38" s="162"/>
      <c r="C38" s="157"/>
    </row>
    <row r="39" spans="1:3" x14ac:dyDescent="0.25">
      <c r="A39" s="155"/>
      <c r="B39" s="167"/>
      <c r="C39" s="168"/>
    </row>
    <row r="40" spans="1:3" x14ac:dyDescent="0.25">
      <c r="A40" s="159"/>
      <c r="B40" s="170"/>
      <c r="C40" s="157"/>
    </row>
    <row r="41" spans="1:3" x14ac:dyDescent="0.25">
      <c r="A41" s="159"/>
      <c r="B41" s="170"/>
      <c r="C41" s="157"/>
    </row>
    <row r="42" spans="1:3" x14ac:dyDescent="0.25">
      <c r="A42" s="155"/>
      <c r="B42" s="167"/>
      <c r="C42" s="168"/>
    </row>
    <row r="43" spans="1:3" x14ac:dyDescent="0.25">
      <c r="A43" s="159"/>
      <c r="B43" s="161"/>
      <c r="C43" s="157"/>
    </row>
    <row r="44" spans="1:3" x14ac:dyDescent="0.25">
      <c r="A44" s="159"/>
      <c r="B44" s="161"/>
      <c r="C44" s="157"/>
    </row>
    <row r="45" spans="1:3" x14ac:dyDescent="0.25">
      <c r="A45" s="159"/>
      <c r="B45" s="161"/>
      <c r="C45" s="157"/>
    </row>
    <row r="46" spans="1:3" x14ac:dyDescent="0.25">
      <c r="A46" s="159"/>
      <c r="B46" s="161"/>
      <c r="C46" s="157"/>
    </row>
    <row r="47" spans="1:3" x14ac:dyDescent="0.25">
      <c r="A47" s="159"/>
      <c r="B47" s="171"/>
      <c r="C47" s="157"/>
    </row>
    <row r="48" spans="1:3" x14ac:dyDescent="0.25">
      <c r="A48" s="159"/>
      <c r="B48" s="171"/>
      <c r="C48" s="157"/>
    </row>
    <row r="49" spans="1:3" x14ac:dyDescent="0.25">
      <c r="A49" s="155"/>
      <c r="B49" s="167"/>
      <c r="C49" s="168"/>
    </row>
    <row r="50" spans="1:3" x14ac:dyDescent="0.25">
      <c r="A50" s="159"/>
      <c r="B50" s="161"/>
      <c r="C50" s="157"/>
    </row>
    <row r="51" spans="1:3" x14ac:dyDescent="0.25">
      <c r="A51" s="159"/>
      <c r="B51" s="162"/>
      <c r="C51" s="157"/>
    </row>
    <row r="52" spans="1:3" x14ac:dyDescent="0.25">
      <c r="A52" s="159"/>
      <c r="B52" s="170"/>
      <c r="C52" s="157"/>
    </row>
    <row r="53" spans="1:3" x14ac:dyDescent="0.25">
      <c r="A53" s="159"/>
      <c r="B53" s="161"/>
      <c r="C53" s="157"/>
    </row>
    <row r="54" spans="1:3" x14ac:dyDescent="0.25">
      <c r="A54" s="159"/>
      <c r="B54" s="161"/>
      <c r="C54" s="157"/>
    </row>
    <row r="55" spans="1:3" x14ac:dyDescent="0.25">
      <c r="A55" s="159"/>
      <c r="B55" s="161"/>
      <c r="C55" s="157"/>
    </row>
    <row r="56" spans="1:3" x14ac:dyDescent="0.25">
      <c r="A56" s="159"/>
      <c r="B56" s="161"/>
      <c r="C56" s="157"/>
    </row>
    <row r="57" spans="1:3" x14ac:dyDescent="0.25">
      <c r="A57" s="155"/>
      <c r="B57" s="167"/>
      <c r="C57" s="168"/>
    </row>
    <row r="58" spans="1:3" x14ac:dyDescent="0.25">
      <c r="A58" s="159"/>
      <c r="B58" s="161"/>
      <c r="C58" s="157"/>
    </row>
    <row r="59" spans="1:3" x14ac:dyDescent="0.25">
      <c r="A59" s="159"/>
      <c r="B59" s="162"/>
      <c r="C59" s="157"/>
    </row>
    <row r="60" spans="1:3" x14ac:dyDescent="0.25">
      <c r="A60" s="159"/>
      <c r="B60" s="161"/>
      <c r="C60" s="157"/>
    </row>
    <row r="61" spans="1:3" x14ac:dyDescent="0.25">
      <c r="A61" s="159"/>
      <c r="B61" s="161"/>
      <c r="C61" s="157"/>
    </row>
    <row r="62" spans="1:3" x14ac:dyDescent="0.25">
      <c r="A62" s="159"/>
      <c r="B62" s="161"/>
      <c r="C62" s="157"/>
    </row>
    <row r="63" spans="1:3" x14ac:dyDescent="0.25">
      <c r="A63" s="159"/>
      <c r="B63" s="161"/>
      <c r="C63" s="157"/>
    </row>
    <row r="64" spans="1:3" x14ac:dyDescent="0.25">
      <c r="A64" s="159"/>
      <c r="B64" s="161"/>
      <c r="C64" s="157"/>
    </row>
    <row r="65" spans="1:3" x14ac:dyDescent="0.25">
      <c r="A65" s="159"/>
      <c r="B65" s="161"/>
      <c r="C65" s="157"/>
    </row>
    <row r="66" spans="1:3" x14ac:dyDescent="0.25">
      <c r="A66" s="159"/>
      <c r="B66" s="161"/>
      <c r="C66" s="157"/>
    </row>
    <row r="67" spans="1:3" x14ac:dyDescent="0.25">
      <c r="A67" s="164"/>
      <c r="B67" s="161"/>
      <c r="C67" s="157"/>
    </row>
    <row r="68" spans="1:3" x14ac:dyDescent="0.25">
      <c r="A68" s="159"/>
      <c r="B68" s="161"/>
      <c r="C68" s="157"/>
    </row>
    <row r="69" spans="1:3" x14ac:dyDescent="0.25">
      <c r="A69" s="159"/>
      <c r="B69" s="161"/>
      <c r="C69" s="157"/>
    </row>
    <row r="70" spans="1:3" x14ac:dyDescent="0.25">
      <c r="A70" s="155"/>
      <c r="B70" s="167"/>
      <c r="C70" s="168"/>
    </row>
    <row r="71" spans="1:3" x14ac:dyDescent="0.25">
      <c r="A71" s="159"/>
      <c r="B71" s="161"/>
      <c r="C71" s="157"/>
    </row>
    <row r="72" spans="1:3" x14ac:dyDescent="0.25">
      <c r="A72" s="159"/>
      <c r="B72" s="162"/>
      <c r="C72" s="157"/>
    </row>
    <row r="73" spans="1:3" x14ac:dyDescent="0.25">
      <c r="A73" s="159"/>
      <c r="B73" s="161"/>
      <c r="C73" s="157"/>
    </row>
    <row r="74" spans="1:3" x14ac:dyDescent="0.25">
      <c r="A74" s="159"/>
      <c r="B74" s="161"/>
      <c r="C74" s="157"/>
    </row>
    <row r="75" spans="1:3" x14ac:dyDescent="0.25">
      <c r="A75" s="159"/>
      <c r="B75" s="161"/>
      <c r="C75" s="157"/>
    </row>
    <row r="76" spans="1:3" x14ac:dyDescent="0.25">
      <c r="A76" s="159"/>
      <c r="B76" s="161"/>
      <c r="C76" s="157"/>
    </row>
    <row r="77" spans="1:3" x14ac:dyDescent="0.25">
      <c r="A77" s="155"/>
      <c r="B77" s="167"/>
      <c r="C77" s="168"/>
    </row>
    <row r="78" spans="1:3" x14ac:dyDescent="0.25">
      <c r="A78" s="159"/>
      <c r="B78" s="161"/>
      <c r="C78" s="157"/>
    </row>
    <row r="79" spans="1:3" x14ac:dyDescent="0.25">
      <c r="A79" s="159"/>
      <c r="B79" s="162"/>
      <c r="C79" s="157"/>
    </row>
    <row r="80" spans="1:3" x14ac:dyDescent="0.25">
      <c r="A80" s="159"/>
      <c r="B80" s="161"/>
      <c r="C80" s="157"/>
    </row>
    <row r="81" spans="1:3" x14ac:dyDescent="0.25">
      <c r="A81" s="159"/>
      <c r="B81" s="161"/>
      <c r="C81" s="157"/>
    </row>
    <row r="82" spans="1:3" x14ac:dyDescent="0.25">
      <c r="A82" s="159"/>
      <c r="B82" s="161"/>
      <c r="C82" s="157"/>
    </row>
    <row r="83" spans="1:3" x14ac:dyDescent="0.25">
      <c r="A83" s="159"/>
      <c r="B83" s="161"/>
      <c r="C83" s="157"/>
    </row>
    <row r="84" spans="1:3" x14ac:dyDescent="0.25">
      <c r="A84" s="159"/>
      <c r="B84" s="161"/>
      <c r="C84" s="157"/>
    </row>
    <row r="85" spans="1:3" x14ac:dyDescent="0.25">
      <c r="A85" s="155"/>
      <c r="B85" s="167"/>
      <c r="C85" s="168"/>
    </row>
    <row r="86" spans="1:3" x14ac:dyDescent="0.25">
      <c r="A86" s="159"/>
      <c r="B86" s="161"/>
      <c r="C86" s="157"/>
    </row>
    <row r="87" spans="1:3" x14ac:dyDescent="0.25">
      <c r="A87" s="155"/>
      <c r="B87" s="167"/>
      <c r="C87" s="168"/>
    </row>
    <row r="88" spans="1:3" x14ac:dyDescent="0.25">
      <c r="A88" s="159"/>
      <c r="B88" s="161"/>
      <c r="C88" s="157"/>
    </row>
    <row r="89" spans="1:3" x14ac:dyDescent="0.25">
      <c r="A89" s="159"/>
      <c r="B89" s="161"/>
      <c r="C89" s="157"/>
    </row>
    <row r="90" spans="1:3" x14ac:dyDescent="0.25">
      <c r="A90" s="159"/>
      <c r="B90" s="161"/>
      <c r="C90" s="157"/>
    </row>
    <row r="91" spans="1:3" x14ac:dyDescent="0.25">
      <c r="A91" s="159"/>
      <c r="B91" s="161"/>
      <c r="C91" s="157"/>
    </row>
    <row r="92" spans="1:3" x14ac:dyDescent="0.25">
      <c r="A92" s="155"/>
      <c r="B92" s="167"/>
      <c r="C92" s="168"/>
    </row>
    <row r="93" spans="1:3" x14ac:dyDescent="0.25">
      <c r="A93" s="159"/>
      <c r="B93" s="161"/>
      <c r="C93" s="157"/>
    </row>
    <row r="94" spans="1:3" x14ac:dyDescent="0.25">
      <c r="A94" s="159"/>
      <c r="B94" s="162"/>
      <c r="C94" s="157"/>
    </row>
    <row r="95" spans="1:3" x14ac:dyDescent="0.25">
      <c r="A95" s="159"/>
      <c r="B95" s="161"/>
      <c r="C95" s="157"/>
    </row>
    <row r="96" spans="1:3" x14ac:dyDescent="0.25">
      <c r="A96" s="159"/>
      <c r="B96" s="165"/>
      <c r="C96" s="157"/>
    </row>
    <row r="97" spans="1:3" x14ac:dyDescent="0.25">
      <c r="A97" s="159"/>
      <c r="B97" s="165"/>
      <c r="C97" s="157"/>
    </row>
    <row r="98" spans="1:3" x14ac:dyDescent="0.25">
      <c r="A98" s="159"/>
      <c r="B98" s="161"/>
      <c r="C98" s="157"/>
    </row>
    <row r="99" spans="1:3" x14ac:dyDescent="0.25">
      <c r="A99" s="155"/>
      <c r="B99" s="167"/>
      <c r="C99" s="168"/>
    </row>
    <row r="100" spans="1:3" x14ac:dyDescent="0.25">
      <c r="A100" s="159"/>
      <c r="B100" s="161"/>
      <c r="C100" s="157"/>
    </row>
    <row r="101" spans="1:3" x14ac:dyDescent="0.25">
      <c r="A101" s="159"/>
      <c r="B101" s="161"/>
      <c r="C101" s="157"/>
    </row>
    <row r="102" spans="1:3" x14ac:dyDescent="0.25">
      <c r="A102" s="155"/>
      <c r="B102" s="167"/>
      <c r="C102" s="168"/>
    </row>
    <row r="103" spans="1:3" x14ac:dyDescent="0.25">
      <c r="A103" s="166"/>
      <c r="B103" s="162"/>
      <c r="C103" s="157"/>
    </row>
    <row r="104" spans="1:3" x14ac:dyDescent="0.25">
      <c r="A104" s="166"/>
      <c r="B104" s="162"/>
      <c r="C104" s="157"/>
    </row>
    <row r="105" spans="1:3" x14ac:dyDescent="0.25">
      <c r="A105" s="166"/>
      <c r="B105" s="161"/>
      <c r="C105" s="157"/>
    </row>
    <row r="106" spans="1:3" x14ac:dyDescent="0.25">
      <c r="A106" s="166"/>
      <c r="B106" s="161"/>
      <c r="C106" s="157"/>
    </row>
    <row r="107" spans="1:3" x14ac:dyDescent="0.25">
      <c r="A107" s="172"/>
      <c r="B107" s="172"/>
      <c r="C107" s="172"/>
    </row>
    <row r="108" spans="1:3" x14ac:dyDescent="0.25">
      <c r="A108" s="172"/>
      <c r="B108" s="172"/>
      <c r="C108" s="172"/>
    </row>
    <row r="109" spans="1:3" x14ac:dyDescent="0.25">
      <c r="A109" s="172"/>
      <c r="B109" s="172"/>
      <c r="C109" s="172"/>
    </row>
    <row r="110" spans="1:3" x14ac:dyDescent="0.25">
      <c r="A110" s="172"/>
      <c r="B110" s="172"/>
      <c r="C110" s="172"/>
    </row>
    <row r="111" spans="1:3" x14ac:dyDescent="0.25">
      <c r="A111" s="172"/>
      <c r="B111" s="172"/>
      <c r="C111" s="172"/>
    </row>
    <row r="112" spans="1:3" x14ac:dyDescent="0.25">
      <c r="A112" s="172"/>
      <c r="B112" s="172"/>
      <c r="C112" s="172"/>
    </row>
  </sheetData>
  <sheetProtection sheet="1" objects="1" scenarios="1" formatRows="0" autoFilter="0"/>
  <mergeCells count="3">
    <mergeCell ref="B5:C5"/>
    <mergeCell ref="B9:C9"/>
    <mergeCell ref="A13:B13"/>
  </mergeCells>
  <phoneticPr fontId="16" type="noConversion"/>
  <conditionalFormatting sqref="C103:C106 C26:C34 C36:C38 C40:C41 C43:C48 C50:C56 C58:C69 C71:C76 C100:C101 C86 C88:C91 C93:C98 C78:C84 C16:C24">
    <cfRule type="expression" dxfId="2" priority="1" stopIfTrue="1">
      <formula>$G16&gt;0</formula>
    </cfRule>
    <cfRule type="expression" dxfId="1" priority="2" stopIfTrue="1">
      <formula>$H16&gt;0</formula>
    </cfRule>
  </conditionalFormatting>
  <conditionalFormatting sqref="C13">
    <cfRule type="cellIs" dxfId="0" priority="3" stopIfTrue="1" operator="lessThan">
      <formula>100</formula>
    </cfRule>
  </conditionalFormatting>
  <pageMargins left="0.74803149606299213" right="0.74803149606299213" top="0.43307086614173229" bottom="0.70866141732283472" header="0.35433070866141736" footer="0.23622047244094491"/>
  <pageSetup paperSize="9" orientation="landscape" r:id="rId1"/>
  <headerFooter alignWithMargins="0">
    <oddFooter>&amp;L&amp;9Audit exec summary imp req&amp;C&amp;9&amp;F&amp;R&amp;9page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Macro12">
                <anchor moveWithCells="1" sizeWithCells="1">
                  <from>
                    <xdr:col>4</xdr:col>
                    <xdr:colOff>66675</xdr:colOff>
                    <xdr:row>3</xdr:row>
                    <xdr:rowOff>95250</xdr:rowOff>
                  </from>
                  <to>
                    <xdr:col>6</xdr:col>
                    <xdr:colOff>123825</xdr:colOff>
                    <xdr:row>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94"/>
  <sheetViews>
    <sheetView topLeftCell="A4" zoomScaleNormal="100" workbookViewId="0">
      <selection activeCell="B14" sqref="B14"/>
    </sheetView>
  </sheetViews>
  <sheetFormatPr defaultRowHeight="15" x14ac:dyDescent="0.25"/>
  <cols>
    <col min="1" max="1" width="20" customWidth="1"/>
    <col min="2" max="2" width="64.5703125" style="55" customWidth="1"/>
  </cols>
  <sheetData>
    <row r="1" spans="1:2" ht="18.75" x14ac:dyDescent="0.3">
      <c r="A1" s="70" t="str">
        <f>instructions!A1</f>
        <v>Carrier/Supplier COR Compliance Review</v>
      </c>
    </row>
    <row r="3" spans="1:2" ht="33" customHeight="1" x14ac:dyDescent="0.25">
      <c r="A3" s="181" t="s">
        <v>51</v>
      </c>
      <c r="B3" s="181"/>
    </row>
    <row r="5" spans="1:2" x14ac:dyDescent="0.25">
      <c r="A5" t="s">
        <v>50</v>
      </c>
      <c r="B5" s="55" t="s">
        <v>82</v>
      </c>
    </row>
    <row r="6" spans="1:2" x14ac:dyDescent="0.25">
      <c r="B6" s="55" t="s">
        <v>83</v>
      </c>
    </row>
    <row r="7" spans="1:2" x14ac:dyDescent="0.25">
      <c r="B7" s="55" t="s">
        <v>212</v>
      </c>
    </row>
    <row r="8" spans="1:2" x14ac:dyDescent="0.25">
      <c r="B8" s="55" t="s">
        <v>213</v>
      </c>
    </row>
    <row r="9" spans="1:2" x14ac:dyDescent="0.25">
      <c r="B9" s="55" t="s">
        <v>214</v>
      </c>
    </row>
    <row r="10" spans="1:2" x14ac:dyDescent="0.25">
      <c r="B10" s="55" t="s">
        <v>215</v>
      </c>
    </row>
    <row r="11" spans="1:2" x14ac:dyDescent="0.25">
      <c r="B11" s="55" t="s">
        <v>216</v>
      </c>
    </row>
    <row r="12" spans="1:2" x14ac:dyDescent="0.25">
      <c r="B12" s="55" t="s">
        <v>92</v>
      </c>
    </row>
    <row r="13" spans="1:2" x14ac:dyDescent="0.25">
      <c r="B13" s="55" t="s">
        <v>93</v>
      </c>
    </row>
    <row r="15" spans="1:2" x14ac:dyDescent="0.25">
      <c r="A15" t="s">
        <v>52</v>
      </c>
      <c r="B15" s="55" t="s">
        <v>84</v>
      </c>
    </row>
    <row r="16" spans="1:2" x14ac:dyDescent="0.25">
      <c r="B16" s="55" t="s">
        <v>83</v>
      </c>
    </row>
    <row r="17" spans="1:2" x14ac:dyDescent="0.25">
      <c r="B17" s="55" t="s">
        <v>217</v>
      </c>
    </row>
    <row r="18" spans="1:2" x14ac:dyDescent="0.25">
      <c r="B18" s="55" t="s">
        <v>218</v>
      </c>
    </row>
    <row r="19" spans="1:2" x14ac:dyDescent="0.25">
      <c r="B19" s="55" t="s">
        <v>219</v>
      </c>
    </row>
    <row r="21" spans="1:2" x14ac:dyDescent="0.25">
      <c r="A21" t="s">
        <v>53</v>
      </c>
      <c r="B21" s="55" t="s">
        <v>252</v>
      </c>
    </row>
    <row r="22" spans="1:2" x14ac:dyDescent="0.25">
      <c r="B22" s="55" t="s">
        <v>253</v>
      </c>
    </row>
    <row r="23" spans="1:2" x14ac:dyDescent="0.25">
      <c r="B23" s="55" t="s">
        <v>254</v>
      </c>
    </row>
    <row r="24" spans="1:2" x14ac:dyDescent="0.25">
      <c r="B24" s="55" t="s">
        <v>220</v>
      </c>
    </row>
    <row r="26" spans="1:2" x14ac:dyDescent="0.25">
      <c r="A26" t="s">
        <v>54</v>
      </c>
      <c r="B26" s="55" t="s">
        <v>55</v>
      </c>
    </row>
    <row r="27" spans="1:2" x14ac:dyDescent="0.25">
      <c r="B27" s="55" t="s">
        <v>56</v>
      </c>
    </row>
    <row r="28" spans="1:2" x14ac:dyDescent="0.25">
      <c r="B28" s="55" t="s">
        <v>255</v>
      </c>
    </row>
    <row r="29" spans="1:2" x14ac:dyDescent="0.25">
      <c r="B29" s="55" t="s">
        <v>105</v>
      </c>
    </row>
    <row r="30" spans="1:2" x14ac:dyDescent="0.25">
      <c r="B30" s="55" t="s">
        <v>57</v>
      </c>
    </row>
    <row r="31" spans="1:2" x14ac:dyDescent="0.25">
      <c r="B31" s="55" t="s">
        <v>106</v>
      </c>
    </row>
    <row r="32" spans="1:2" x14ac:dyDescent="0.25">
      <c r="B32" s="55" t="s">
        <v>107</v>
      </c>
    </row>
    <row r="33" spans="1:2" x14ac:dyDescent="0.25">
      <c r="B33" s="55" t="s">
        <v>58</v>
      </c>
    </row>
    <row r="34" spans="1:2" ht="30" x14ac:dyDescent="0.25">
      <c r="B34" s="55" t="s">
        <v>59</v>
      </c>
    </row>
    <row r="36" spans="1:2" x14ac:dyDescent="0.25">
      <c r="A36" t="s">
        <v>60</v>
      </c>
      <c r="B36" s="55" t="s">
        <v>55</v>
      </c>
    </row>
    <row r="37" spans="1:2" x14ac:dyDescent="0.25">
      <c r="B37" s="55" t="s">
        <v>56</v>
      </c>
    </row>
    <row r="38" spans="1:2" x14ac:dyDescent="0.25">
      <c r="B38" s="55" t="s">
        <v>255</v>
      </c>
    </row>
    <row r="39" spans="1:2" x14ac:dyDescent="0.25">
      <c r="B39" s="55" t="s">
        <v>105</v>
      </c>
    </row>
    <row r="40" spans="1:2" x14ac:dyDescent="0.25">
      <c r="B40" s="55" t="s">
        <v>57</v>
      </c>
    </row>
    <row r="41" spans="1:2" x14ac:dyDescent="0.25">
      <c r="B41" s="55" t="s">
        <v>106</v>
      </c>
    </row>
    <row r="42" spans="1:2" x14ac:dyDescent="0.25">
      <c r="B42" s="55" t="s">
        <v>107</v>
      </c>
    </row>
    <row r="43" spans="1:2" x14ac:dyDescent="0.25">
      <c r="B43" s="55" t="s">
        <v>58</v>
      </c>
    </row>
    <row r="44" spans="1:2" ht="30" x14ac:dyDescent="0.25">
      <c r="B44" s="55" t="s">
        <v>108</v>
      </c>
    </row>
    <row r="46" spans="1:2" x14ac:dyDescent="0.25">
      <c r="A46" t="s">
        <v>61</v>
      </c>
      <c r="B46" s="55" t="s">
        <v>62</v>
      </c>
    </row>
    <row r="47" spans="1:2" x14ac:dyDescent="0.25">
      <c r="B47" s="55" t="s">
        <v>109</v>
      </c>
    </row>
    <row r="48" spans="1:2" x14ac:dyDescent="0.25">
      <c r="B48" s="55" t="s">
        <v>210</v>
      </c>
    </row>
    <row r="50" spans="1:2" x14ac:dyDescent="0.25">
      <c r="A50" t="s">
        <v>274</v>
      </c>
      <c r="B50" s="55" t="s">
        <v>211</v>
      </c>
    </row>
    <row r="51" spans="1:2" x14ac:dyDescent="0.25">
      <c r="B51" s="55" t="s">
        <v>63</v>
      </c>
    </row>
    <row r="53" spans="1:2" x14ac:dyDescent="0.25">
      <c r="A53" t="s">
        <v>64</v>
      </c>
      <c r="B53" s="55" t="s">
        <v>221</v>
      </c>
    </row>
    <row r="54" spans="1:2" x14ac:dyDescent="0.25">
      <c r="B54" s="55" t="s">
        <v>222</v>
      </c>
    </row>
    <row r="55" spans="1:2" x14ac:dyDescent="0.25">
      <c r="B55" s="55" t="s">
        <v>223</v>
      </c>
    </row>
    <row r="57" spans="1:2" x14ac:dyDescent="0.25">
      <c r="A57" t="s">
        <v>65</v>
      </c>
      <c r="B57" s="55" t="s">
        <v>85</v>
      </c>
    </row>
    <row r="58" spans="1:2" x14ac:dyDescent="0.25">
      <c r="B58" s="55" t="s">
        <v>83</v>
      </c>
    </row>
    <row r="59" spans="1:2" x14ac:dyDescent="0.25">
      <c r="B59" s="55" t="s">
        <v>224</v>
      </c>
    </row>
    <row r="60" spans="1:2" x14ac:dyDescent="0.25">
      <c r="B60" s="55" t="s">
        <v>225</v>
      </c>
    </row>
    <row r="61" spans="1:2" x14ac:dyDescent="0.25">
      <c r="B61" s="55" t="s">
        <v>256</v>
      </c>
    </row>
    <row r="62" spans="1:2" x14ac:dyDescent="0.25">
      <c r="B62" s="55" t="s">
        <v>226</v>
      </c>
    </row>
    <row r="64" spans="1:2" x14ac:dyDescent="0.25">
      <c r="A64" t="s">
        <v>296</v>
      </c>
      <c r="B64" s="55" t="s">
        <v>86</v>
      </c>
    </row>
    <row r="65" spans="1:2" x14ac:dyDescent="0.25">
      <c r="B65" s="55" t="s">
        <v>83</v>
      </c>
    </row>
    <row r="66" spans="1:2" x14ac:dyDescent="0.25">
      <c r="B66" s="55" t="s">
        <v>227</v>
      </c>
    </row>
    <row r="67" spans="1:2" x14ac:dyDescent="0.25">
      <c r="B67" s="55" t="s">
        <v>228</v>
      </c>
    </row>
    <row r="68" spans="1:2" x14ac:dyDescent="0.25">
      <c r="B68" s="55" t="s">
        <v>229</v>
      </c>
    </row>
    <row r="69" spans="1:2" x14ac:dyDescent="0.25">
      <c r="B69" s="55" t="s">
        <v>230</v>
      </c>
    </row>
    <row r="71" spans="1:2" x14ac:dyDescent="0.25">
      <c r="A71" t="s">
        <v>66</v>
      </c>
      <c r="B71" s="55" t="s">
        <v>87</v>
      </c>
    </row>
    <row r="72" spans="1:2" x14ac:dyDescent="0.25">
      <c r="B72" s="55" t="s">
        <v>83</v>
      </c>
    </row>
    <row r="73" spans="1:2" x14ac:dyDescent="0.25">
      <c r="B73" s="55" t="s">
        <v>231</v>
      </c>
    </row>
    <row r="74" spans="1:2" x14ac:dyDescent="0.25">
      <c r="B74" s="55" t="s">
        <v>232</v>
      </c>
    </row>
    <row r="75" spans="1:2" x14ac:dyDescent="0.25">
      <c r="B75" s="55" t="s">
        <v>67</v>
      </c>
    </row>
    <row r="77" spans="1:2" x14ac:dyDescent="0.25">
      <c r="A77" t="s">
        <v>68</v>
      </c>
      <c r="B77" s="55" t="s">
        <v>88</v>
      </c>
    </row>
    <row r="78" spans="1:2" x14ac:dyDescent="0.25">
      <c r="B78" s="55" t="s">
        <v>83</v>
      </c>
    </row>
    <row r="79" spans="1:2" x14ac:dyDescent="0.25">
      <c r="B79" s="55" t="s">
        <v>233</v>
      </c>
    </row>
    <row r="81" spans="1:2" x14ac:dyDescent="0.25">
      <c r="A81" t="s">
        <v>69</v>
      </c>
      <c r="B81" s="55" t="s">
        <v>234</v>
      </c>
    </row>
    <row r="83" spans="1:2" x14ac:dyDescent="0.25">
      <c r="A83" t="s">
        <v>277</v>
      </c>
      <c r="B83" s="55" t="s">
        <v>235</v>
      </c>
    </row>
    <row r="84" spans="1:2" x14ac:dyDescent="0.25">
      <c r="B84" s="55" t="s">
        <v>70</v>
      </c>
    </row>
    <row r="86" spans="1:2" x14ac:dyDescent="0.25">
      <c r="A86" t="s">
        <v>278</v>
      </c>
      <c r="B86" s="55" t="s">
        <v>89</v>
      </c>
    </row>
    <row r="87" spans="1:2" x14ac:dyDescent="0.25">
      <c r="B87" s="55" t="s">
        <v>90</v>
      </c>
    </row>
    <row r="89" spans="1:2" x14ac:dyDescent="0.25">
      <c r="A89" t="s">
        <v>71</v>
      </c>
      <c r="B89" s="55" t="s">
        <v>236</v>
      </c>
    </row>
    <row r="91" spans="1:2" x14ac:dyDescent="0.25">
      <c r="A91" t="s">
        <v>72</v>
      </c>
      <c r="B91" s="55" t="s">
        <v>91</v>
      </c>
    </row>
    <row r="92" spans="1:2" x14ac:dyDescent="0.25">
      <c r="B92" s="55" t="s">
        <v>83</v>
      </c>
    </row>
    <row r="93" spans="1:2" x14ac:dyDescent="0.25">
      <c r="B93" s="55" t="s">
        <v>75</v>
      </c>
    </row>
    <row r="94" spans="1:2" x14ac:dyDescent="0.25">
      <c r="B94" s="55" t="s">
        <v>237</v>
      </c>
    </row>
  </sheetData>
  <sheetProtection sheet="1" objects="1" scenarios="1"/>
  <mergeCells count="1">
    <mergeCell ref="A3:B3"/>
  </mergeCells>
  <phoneticPr fontId="16" type="noConversion"/>
  <pageMargins left="0.75" right="0.64" top="0.78" bottom="0.89" header="0.5" footer="0.5"/>
  <pageSetup paperSize="9" scale="98" orientation="portrait" r:id="rId1"/>
  <headerFooter alignWithMargins="0">
    <oddFooter>&amp;L&amp;9pre audit check list&amp;C&amp;9&amp;F&amp;R&amp;9page &amp;P of &amp;N</oddFooter>
  </headerFooter>
  <rowBreaks count="1" manualBreakCount="1">
    <brk id="4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S124"/>
  <sheetViews>
    <sheetView zoomScaleNormal="100" workbookViewId="0">
      <selection activeCell="C3" sqref="C3:I3"/>
    </sheetView>
  </sheetViews>
  <sheetFormatPr defaultRowHeight="15" x14ac:dyDescent="0.25"/>
  <cols>
    <col min="1" max="1" width="13.7109375" customWidth="1"/>
    <col min="2" max="2" width="10" customWidth="1"/>
    <col min="10" max="10" width="9.7109375" bestFit="1" customWidth="1"/>
    <col min="13" max="13" width="9.140625" style="37"/>
    <col min="14" max="14" width="5.28515625" customWidth="1"/>
  </cols>
  <sheetData>
    <row r="1" spans="1:19" ht="23.25" x14ac:dyDescent="0.35">
      <c r="A1" s="185" t="str">
        <f>Tool!A1:E1</f>
        <v>Carrier/Supplier COR Compliance Review</v>
      </c>
      <c r="B1" s="185"/>
      <c r="C1" s="185"/>
      <c r="D1" s="185"/>
      <c r="E1" s="185"/>
      <c r="F1" s="185"/>
      <c r="G1" s="185"/>
      <c r="H1" s="185"/>
      <c r="I1" s="185"/>
      <c r="J1" s="185"/>
    </row>
    <row r="3" spans="1:19" x14ac:dyDescent="0.25">
      <c r="A3" t="s">
        <v>457</v>
      </c>
      <c r="C3" s="189"/>
      <c r="D3" s="189"/>
      <c r="E3" s="189"/>
      <c r="F3" s="189"/>
      <c r="G3" s="189"/>
      <c r="H3" s="189"/>
      <c r="I3" s="189"/>
      <c r="J3" t="str">
        <f>Tool!D3</f>
        <v xml:space="preserve">Date: </v>
      </c>
      <c r="K3" s="190"/>
      <c r="L3" s="190"/>
      <c r="M3" s="190"/>
      <c r="Q3" s="193" t="s">
        <v>43</v>
      </c>
      <c r="R3" s="193"/>
      <c r="S3" s="193"/>
    </row>
    <row r="4" spans="1:19" x14ac:dyDescent="0.25">
      <c r="Q4" s="193"/>
      <c r="R4" s="193"/>
      <c r="S4" s="193"/>
    </row>
    <row r="5" spans="1:19" x14ac:dyDescent="0.25">
      <c r="A5" t="s">
        <v>460</v>
      </c>
      <c r="B5" s="39"/>
      <c r="C5" s="189"/>
      <c r="D5" s="189"/>
      <c r="E5" s="189"/>
      <c r="F5" s="189"/>
      <c r="G5" s="189"/>
      <c r="H5" s="189"/>
      <c r="I5" s="189"/>
      <c r="J5" s="189"/>
      <c r="K5" s="189"/>
      <c r="L5" s="189"/>
      <c r="M5" s="189"/>
    </row>
    <row r="6" spans="1:19" x14ac:dyDescent="0.25">
      <c r="Q6" s="194" t="s">
        <v>44</v>
      </c>
      <c r="R6" s="194"/>
      <c r="S6" s="194"/>
    </row>
    <row r="7" spans="1:19" x14ac:dyDescent="0.25">
      <c r="A7" t="s">
        <v>461</v>
      </c>
      <c r="C7" s="189"/>
      <c r="D7" s="189"/>
      <c r="E7" s="189"/>
      <c r="F7" s="189"/>
      <c r="G7" s="189"/>
      <c r="H7" s="189"/>
      <c r="I7" s="189"/>
      <c r="J7" s="189"/>
      <c r="K7" s="189"/>
      <c r="L7" s="189"/>
      <c r="M7" s="189"/>
      <c r="Q7" s="194"/>
      <c r="R7" s="194"/>
      <c r="S7" s="194"/>
    </row>
    <row r="9" spans="1:19" x14ac:dyDescent="0.25">
      <c r="A9" s="38" t="s">
        <v>459</v>
      </c>
      <c r="C9" s="189"/>
      <c r="D9" s="189"/>
      <c r="E9" s="189"/>
      <c r="F9" s="189"/>
      <c r="G9" s="189"/>
      <c r="H9" s="189"/>
      <c r="I9" s="189"/>
      <c r="J9" s="189"/>
      <c r="K9" s="189"/>
      <c r="L9" s="189"/>
      <c r="M9" s="189"/>
      <c r="Q9" s="193" t="s">
        <v>45</v>
      </c>
      <c r="R9" s="193"/>
      <c r="S9" s="193"/>
    </row>
    <row r="10" spans="1:19" x14ac:dyDescent="0.25">
      <c r="C10" s="51"/>
      <c r="D10" s="51"/>
      <c r="E10" s="51"/>
      <c r="F10" s="51"/>
      <c r="G10" s="51"/>
      <c r="H10" s="51"/>
      <c r="I10" s="51"/>
      <c r="J10" s="51"/>
      <c r="K10" s="51"/>
      <c r="L10" s="51"/>
      <c r="M10" s="51"/>
      <c r="Q10" s="193"/>
      <c r="R10" s="193"/>
      <c r="S10" s="193"/>
    </row>
    <row r="11" spans="1:19" x14ac:dyDescent="0.25">
      <c r="A11" t="s">
        <v>462</v>
      </c>
      <c r="C11" s="189"/>
      <c r="D11" s="189"/>
      <c r="E11" s="189"/>
      <c r="F11" s="189"/>
      <c r="G11" s="189"/>
      <c r="H11" s="189"/>
      <c r="I11" s="189"/>
      <c r="J11" s="189"/>
      <c r="K11" s="189"/>
      <c r="L11" s="189"/>
      <c r="M11" s="189"/>
    </row>
    <row r="13" spans="1:19" ht="15" customHeight="1" x14ac:dyDescent="0.25">
      <c r="A13" t="s">
        <v>472</v>
      </c>
      <c r="C13" s="189"/>
      <c r="D13" s="189"/>
      <c r="E13" s="189"/>
      <c r="F13" s="189"/>
      <c r="G13" s="189"/>
      <c r="H13" s="189"/>
      <c r="I13" s="189"/>
      <c r="J13" s="189"/>
      <c r="K13" s="189"/>
      <c r="L13" s="189"/>
      <c r="M13" s="189"/>
      <c r="Q13" s="193" t="s">
        <v>46</v>
      </c>
      <c r="R13" s="193"/>
      <c r="S13" s="193"/>
    </row>
    <row r="14" spans="1:19" x14ac:dyDescent="0.25">
      <c r="Q14" s="193"/>
      <c r="R14" s="193"/>
      <c r="S14" s="193"/>
    </row>
    <row r="15" spans="1:19" x14ac:dyDescent="0.25">
      <c r="A15" t="s">
        <v>463</v>
      </c>
      <c r="C15" t="s">
        <v>473</v>
      </c>
      <c r="D15" s="189"/>
      <c r="E15" s="189"/>
      <c r="F15" s="189"/>
      <c r="G15" s="189"/>
      <c r="H15" s="52" t="s">
        <v>474</v>
      </c>
      <c r="I15" s="189"/>
      <c r="J15" s="189"/>
      <c r="K15" s="189"/>
      <c r="L15" s="189"/>
      <c r="M15" s="189"/>
      <c r="Q15" s="193"/>
      <c r="R15" s="193"/>
      <c r="S15" s="193"/>
    </row>
    <row r="17" spans="1:15" x14ac:dyDescent="0.25">
      <c r="A17" t="s">
        <v>464</v>
      </c>
      <c r="B17" s="189"/>
      <c r="C17" s="189"/>
      <c r="D17" s="189"/>
      <c r="E17" s="189"/>
      <c r="F17" s="189"/>
      <c r="G17" s="189"/>
      <c r="H17" s="189"/>
      <c r="I17" s="189"/>
      <c r="J17" s="189"/>
      <c r="K17" s="189"/>
      <c r="L17" s="189"/>
      <c r="M17" s="189"/>
    </row>
    <row r="19" spans="1:15" ht="18.75" x14ac:dyDescent="0.3">
      <c r="A19" s="119" t="s">
        <v>465</v>
      </c>
    </row>
    <row r="20" spans="1:15" ht="9.75" customHeight="1" x14ac:dyDescent="0.25">
      <c r="J20" s="43"/>
    </row>
    <row r="21" spans="1:15" x14ac:dyDescent="0.25">
      <c r="A21" s="41" t="str">
        <f>Tool!A6</f>
        <v>Section 1</v>
      </c>
      <c r="B21" s="184" t="str">
        <f>Tool!B6</f>
        <v>Occupational Health and Safety Questions</v>
      </c>
      <c r="C21" s="184"/>
      <c r="D21" s="184"/>
      <c r="E21" s="184"/>
      <c r="F21" s="184"/>
      <c r="G21" s="184"/>
      <c r="H21" s="184"/>
      <c r="I21" s="184"/>
      <c r="J21" s="45" t="s">
        <v>469</v>
      </c>
      <c r="K21" s="46" t="s">
        <v>468</v>
      </c>
      <c r="L21" s="47" t="s">
        <v>450</v>
      </c>
      <c r="M21" s="42" t="s">
        <v>454</v>
      </c>
    </row>
    <row r="22" spans="1:15" x14ac:dyDescent="0.25">
      <c r="A22" s="188" t="s">
        <v>466</v>
      </c>
      <c r="B22" s="191"/>
      <c r="C22" s="191"/>
      <c r="D22" s="191"/>
      <c r="E22" s="191"/>
      <c r="F22" s="191"/>
      <c r="G22" s="191"/>
      <c r="H22" s="191"/>
      <c r="I22" s="191"/>
      <c r="J22" s="44">
        <f>Tool!T9</f>
        <v>0</v>
      </c>
      <c r="K22" s="44">
        <f>Tool!U9</f>
        <v>0</v>
      </c>
      <c r="L22" s="44">
        <f>Tool!V9</f>
        <v>0</v>
      </c>
      <c r="M22" s="50">
        <f>Tool!L9</f>
        <v>0</v>
      </c>
    </row>
    <row r="23" spans="1:15" x14ac:dyDescent="0.25">
      <c r="A23" s="188"/>
      <c r="B23" s="191"/>
      <c r="C23" s="191"/>
      <c r="D23" s="191"/>
      <c r="E23" s="191"/>
      <c r="F23" s="191"/>
      <c r="G23" s="191"/>
      <c r="H23" s="191"/>
      <c r="I23" s="191"/>
      <c r="J23" s="49">
        <f>Tool!T10</f>
        <v>0</v>
      </c>
      <c r="K23" s="49">
        <f>Tool!U10</f>
        <v>0</v>
      </c>
      <c r="L23" s="49">
        <f>Tool!V10</f>
        <v>0</v>
      </c>
      <c r="M23" s="50">
        <f>SUM(J23:L23)</f>
        <v>0</v>
      </c>
      <c r="N23" s="38"/>
      <c r="O23" s="38"/>
    </row>
    <row r="24" spans="1:15" x14ac:dyDescent="0.25">
      <c r="A24" s="188"/>
      <c r="B24" s="191"/>
      <c r="C24" s="191"/>
      <c r="D24" s="191"/>
      <c r="E24" s="191"/>
      <c r="F24" s="191"/>
      <c r="G24" s="191"/>
      <c r="H24" s="191"/>
      <c r="I24" s="191"/>
      <c r="J24" s="44"/>
    </row>
    <row r="25" spans="1:15" x14ac:dyDescent="0.25">
      <c r="A25" s="41" t="str">
        <f>Tool!A21</f>
        <v>Section 2</v>
      </c>
      <c r="B25" s="184" t="str">
        <f>Tool!B21</f>
        <v>Chain of Responsibility Questions</v>
      </c>
      <c r="C25" s="184"/>
      <c r="D25" s="184"/>
      <c r="E25" s="184"/>
      <c r="F25" s="184"/>
      <c r="G25" s="184"/>
      <c r="H25" s="184"/>
      <c r="I25" s="184"/>
      <c r="J25" s="45" t="s">
        <v>469</v>
      </c>
      <c r="K25" s="46" t="s">
        <v>468</v>
      </c>
      <c r="L25" s="47" t="s">
        <v>450</v>
      </c>
      <c r="M25" s="42" t="s">
        <v>454</v>
      </c>
    </row>
    <row r="26" spans="1:15" ht="15" customHeight="1" x14ac:dyDescent="0.25">
      <c r="A26" s="188" t="s">
        <v>466</v>
      </c>
      <c r="B26" s="191"/>
      <c r="C26" s="191"/>
      <c r="D26" s="191"/>
      <c r="E26" s="191"/>
      <c r="F26" s="191"/>
      <c r="G26" s="191"/>
      <c r="H26" s="191"/>
      <c r="I26" s="191"/>
      <c r="J26" s="44">
        <f>Tool!T22</f>
        <v>0</v>
      </c>
      <c r="K26" s="44">
        <f>Tool!U22</f>
        <v>0</v>
      </c>
      <c r="L26" s="44">
        <f>Tool!V22</f>
        <v>0</v>
      </c>
      <c r="M26" s="50">
        <f>Tool!L22</f>
        <v>0</v>
      </c>
    </row>
    <row r="27" spans="1:15" x14ac:dyDescent="0.25">
      <c r="A27" s="188"/>
      <c r="B27" s="191"/>
      <c r="C27" s="191"/>
      <c r="D27" s="191"/>
      <c r="E27" s="191"/>
      <c r="F27" s="191"/>
      <c r="G27" s="191"/>
      <c r="H27" s="191"/>
      <c r="I27" s="191"/>
      <c r="J27" s="49">
        <f>Tool!T23</f>
        <v>0</v>
      </c>
      <c r="K27" s="49">
        <f>Tool!U23</f>
        <v>0</v>
      </c>
      <c r="L27" s="49">
        <f>Tool!V23</f>
        <v>0</v>
      </c>
      <c r="M27" s="50">
        <f>SUM(J27:L27)</f>
        <v>0</v>
      </c>
    </row>
    <row r="28" spans="1:15" x14ac:dyDescent="0.25">
      <c r="A28" s="188"/>
      <c r="B28" s="191"/>
      <c r="C28" s="191"/>
      <c r="D28" s="191"/>
      <c r="E28" s="191"/>
      <c r="F28" s="191"/>
      <c r="G28" s="191"/>
      <c r="H28" s="191"/>
      <c r="I28" s="191"/>
      <c r="J28" s="44"/>
    </row>
    <row r="29" spans="1:15" x14ac:dyDescent="0.25">
      <c r="A29" s="41" t="str">
        <f>Tool!A28</f>
        <v>Section 3</v>
      </c>
      <c r="B29" s="184" t="str">
        <f>Tool!B28</f>
        <v>Accreditation Questions</v>
      </c>
      <c r="C29" s="184"/>
      <c r="D29" s="184"/>
      <c r="E29" s="184"/>
      <c r="F29" s="184"/>
      <c r="G29" s="184"/>
      <c r="H29" s="184"/>
      <c r="I29" s="184"/>
      <c r="J29" s="45" t="s">
        <v>469</v>
      </c>
      <c r="K29" s="46" t="s">
        <v>468</v>
      </c>
      <c r="L29" s="47" t="s">
        <v>450</v>
      </c>
      <c r="M29" s="42" t="s">
        <v>454</v>
      </c>
    </row>
    <row r="30" spans="1:15" ht="15" customHeight="1" x14ac:dyDescent="0.25">
      <c r="A30" s="188" t="s">
        <v>466</v>
      </c>
      <c r="B30" s="191"/>
      <c r="C30" s="191"/>
      <c r="D30" s="191"/>
      <c r="E30" s="191"/>
      <c r="F30" s="191"/>
      <c r="G30" s="191"/>
      <c r="H30" s="191"/>
      <c r="I30" s="191"/>
      <c r="J30" s="44">
        <f>Tool!T29</f>
        <v>0</v>
      </c>
      <c r="K30" s="44">
        <f>Tool!U29</f>
        <v>0</v>
      </c>
      <c r="L30" s="44">
        <f>Tool!V29</f>
        <v>0</v>
      </c>
      <c r="M30" s="50">
        <f>Tool!L29</f>
        <v>0</v>
      </c>
    </row>
    <row r="31" spans="1:15" x14ac:dyDescent="0.25">
      <c r="A31" s="188"/>
      <c r="B31" s="191"/>
      <c r="C31" s="191"/>
      <c r="D31" s="191"/>
      <c r="E31" s="191"/>
      <c r="F31" s="191"/>
      <c r="G31" s="191"/>
      <c r="H31" s="191"/>
      <c r="I31" s="191"/>
      <c r="J31" s="49">
        <f>Tool!T30</f>
        <v>0</v>
      </c>
      <c r="K31" s="49">
        <f>Tool!U30</f>
        <v>0</v>
      </c>
      <c r="L31" s="49">
        <f>Tool!V30</f>
        <v>0</v>
      </c>
      <c r="M31" s="50">
        <f>SUM(J31:L31)</f>
        <v>0</v>
      </c>
    </row>
    <row r="32" spans="1:15" x14ac:dyDescent="0.25">
      <c r="A32" s="188"/>
      <c r="B32" s="191"/>
      <c r="C32" s="191"/>
      <c r="D32" s="191"/>
      <c r="E32" s="191"/>
      <c r="F32" s="191"/>
      <c r="G32" s="191"/>
      <c r="H32" s="191"/>
      <c r="I32" s="191"/>
      <c r="J32" s="44"/>
    </row>
    <row r="33" spans="1:13" x14ac:dyDescent="0.25">
      <c r="A33" s="41" t="str">
        <f>Tool!A33</f>
        <v>Section 4a</v>
      </c>
      <c r="B33" s="184" t="str">
        <f>Tool!B33</f>
        <v>Employee Training and Education Questions</v>
      </c>
      <c r="C33" s="184"/>
      <c r="D33" s="184"/>
      <c r="E33" s="184"/>
      <c r="F33" s="184"/>
      <c r="G33" s="184"/>
      <c r="H33" s="184"/>
      <c r="I33" s="184"/>
      <c r="J33" s="45" t="s">
        <v>469</v>
      </c>
      <c r="K33" s="46" t="s">
        <v>468</v>
      </c>
      <c r="L33" s="47" t="s">
        <v>450</v>
      </c>
      <c r="M33" s="42" t="s">
        <v>454</v>
      </c>
    </row>
    <row r="34" spans="1:13" ht="15" customHeight="1" x14ac:dyDescent="0.25">
      <c r="A34" s="188" t="s">
        <v>466</v>
      </c>
      <c r="B34" s="191"/>
      <c r="C34" s="191"/>
      <c r="D34" s="191"/>
      <c r="E34" s="191"/>
      <c r="F34" s="191"/>
      <c r="G34" s="191"/>
      <c r="H34" s="191"/>
      <c r="I34" s="191"/>
      <c r="J34" s="44">
        <f>Tool!T34</f>
        <v>0</v>
      </c>
      <c r="K34" s="44">
        <f>Tool!U34</f>
        <v>0</v>
      </c>
      <c r="L34" s="44">
        <f>Tool!V34</f>
        <v>0</v>
      </c>
      <c r="M34" s="50">
        <f>Tool!L34</f>
        <v>0</v>
      </c>
    </row>
    <row r="35" spans="1:13" x14ac:dyDescent="0.25">
      <c r="A35" s="188"/>
      <c r="B35" s="191"/>
      <c r="C35" s="191"/>
      <c r="D35" s="191"/>
      <c r="E35" s="191"/>
      <c r="F35" s="191"/>
      <c r="G35" s="191"/>
      <c r="H35" s="191"/>
      <c r="I35" s="191"/>
      <c r="J35" s="49">
        <f>Tool!T35</f>
        <v>0</v>
      </c>
      <c r="K35" s="49">
        <f>Tool!U35</f>
        <v>0</v>
      </c>
      <c r="L35" s="49">
        <f>Tool!V35</f>
        <v>0</v>
      </c>
      <c r="M35" s="50">
        <f>SUM(J35:L35)</f>
        <v>0</v>
      </c>
    </row>
    <row r="36" spans="1:13" x14ac:dyDescent="0.25">
      <c r="A36" s="188"/>
      <c r="B36" s="191"/>
      <c r="C36" s="191"/>
      <c r="D36" s="191"/>
      <c r="E36" s="191"/>
      <c r="F36" s="191"/>
      <c r="G36" s="191"/>
      <c r="H36" s="191"/>
      <c r="I36" s="191"/>
      <c r="J36" s="44"/>
    </row>
    <row r="37" spans="1:13" x14ac:dyDescent="0.25">
      <c r="A37" s="41" t="str">
        <f>Tool!A43</f>
        <v>Section 4b</v>
      </c>
      <c r="B37" s="184" t="str">
        <f>Tool!B43</f>
        <v>Contractor Training and Education Questions</v>
      </c>
      <c r="C37" s="184"/>
      <c r="D37" s="184"/>
      <c r="E37" s="184"/>
      <c r="F37" s="184"/>
      <c r="G37" s="184"/>
      <c r="H37" s="184"/>
      <c r="I37" s="184"/>
      <c r="J37" s="45" t="s">
        <v>469</v>
      </c>
      <c r="K37" s="46" t="s">
        <v>468</v>
      </c>
      <c r="L37" s="47" t="s">
        <v>450</v>
      </c>
      <c r="M37" s="42" t="s">
        <v>454</v>
      </c>
    </row>
    <row r="38" spans="1:13" ht="15" customHeight="1" x14ac:dyDescent="0.25">
      <c r="A38" s="188" t="s">
        <v>466</v>
      </c>
      <c r="B38" s="191"/>
      <c r="C38" s="191"/>
      <c r="D38" s="191"/>
      <c r="E38" s="191"/>
      <c r="F38" s="191"/>
      <c r="G38" s="191"/>
      <c r="H38" s="191"/>
      <c r="I38" s="191"/>
      <c r="J38" s="44">
        <f>Tool!T44</f>
        <v>0</v>
      </c>
      <c r="K38" s="44">
        <f>Tool!U44</f>
        <v>0</v>
      </c>
      <c r="L38" s="44">
        <f>Tool!V44</f>
        <v>0</v>
      </c>
      <c r="M38" s="50">
        <f>Tool!L44</f>
        <v>0</v>
      </c>
    </row>
    <row r="39" spans="1:13" x14ac:dyDescent="0.25">
      <c r="A39" s="188"/>
      <c r="B39" s="191"/>
      <c r="C39" s="191"/>
      <c r="D39" s="191"/>
      <c r="E39" s="191"/>
      <c r="F39" s="191"/>
      <c r="G39" s="191"/>
      <c r="H39" s="191"/>
      <c r="I39" s="191"/>
      <c r="J39" s="49">
        <f>Tool!T45</f>
        <v>0</v>
      </c>
      <c r="K39" s="49">
        <f>Tool!U45</f>
        <v>0</v>
      </c>
      <c r="L39" s="49">
        <f>Tool!V45</f>
        <v>0</v>
      </c>
      <c r="M39" s="50">
        <f>SUM(J39:L39)</f>
        <v>0</v>
      </c>
    </row>
    <row r="40" spans="1:13" x14ac:dyDescent="0.25">
      <c r="A40" s="188"/>
      <c r="B40" s="191"/>
      <c r="C40" s="191"/>
      <c r="D40" s="191"/>
      <c r="E40" s="191"/>
      <c r="F40" s="191"/>
      <c r="G40" s="191"/>
      <c r="H40" s="191"/>
      <c r="I40" s="191"/>
      <c r="J40" s="44"/>
    </row>
    <row r="41" spans="1:13" x14ac:dyDescent="0.25">
      <c r="A41" s="41" t="str">
        <f>Tool!A53</f>
        <v>Section 5</v>
      </c>
      <c r="B41" s="184" t="str">
        <f>Tool!B53</f>
        <v>Risk Assessment Questions</v>
      </c>
      <c r="C41" s="184"/>
      <c r="D41" s="184"/>
      <c r="E41" s="184"/>
      <c r="F41" s="184"/>
      <c r="G41" s="184"/>
      <c r="H41" s="184"/>
      <c r="I41" s="184"/>
      <c r="J41" s="45" t="s">
        <v>469</v>
      </c>
      <c r="K41" s="46" t="s">
        <v>468</v>
      </c>
      <c r="L41" s="47" t="s">
        <v>450</v>
      </c>
      <c r="M41" s="42" t="s">
        <v>454</v>
      </c>
    </row>
    <row r="42" spans="1:13" ht="15" customHeight="1" x14ac:dyDescent="0.25">
      <c r="A42" s="188" t="s">
        <v>466</v>
      </c>
      <c r="B42" s="191"/>
      <c r="C42" s="191"/>
      <c r="D42" s="191"/>
      <c r="E42" s="191"/>
      <c r="F42" s="191"/>
      <c r="G42" s="191"/>
      <c r="H42" s="191"/>
      <c r="I42" s="191"/>
      <c r="J42" s="44">
        <f>Tool!T54</f>
        <v>0</v>
      </c>
      <c r="K42" s="44">
        <f>Tool!U54</f>
        <v>0</v>
      </c>
      <c r="L42" s="44">
        <f>Tool!V54</f>
        <v>0</v>
      </c>
      <c r="M42" s="50">
        <f>Tool!L54</f>
        <v>0</v>
      </c>
    </row>
    <row r="43" spans="1:13" x14ac:dyDescent="0.25">
      <c r="A43" s="188"/>
      <c r="B43" s="191"/>
      <c r="C43" s="191"/>
      <c r="D43" s="191"/>
      <c r="E43" s="191"/>
      <c r="F43" s="191"/>
      <c r="G43" s="191"/>
      <c r="H43" s="191"/>
      <c r="I43" s="191"/>
      <c r="J43" s="49">
        <f>Tool!T55</f>
        <v>0</v>
      </c>
      <c r="K43" s="49">
        <f>Tool!U55</f>
        <v>0</v>
      </c>
      <c r="L43" s="49">
        <f>Tool!V55</f>
        <v>0</v>
      </c>
      <c r="M43" s="50">
        <f>SUM(J43:L43)</f>
        <v>0</v>
      </c>
    </row>
    <row r="44" spans="1:13" x14ac:dyDescent="0.25">
      <c r="A44" s="188"/>
      <c r="B44" s="191"/>
      <c r="C44" s="191"/>
      <c r="D44" s="191"/>
      <c r="E44" s="191"/>
      <c r="F44" s="191"/>
      <c r="G44" s="191"/>
      <c r="H44" s="191"/>
      <c r="I44" s="191"/>
      <c r="J44" s="44"/>
    </row>
    <row r="45" spans="1:13" x14ac:dyDescent="0.25">
      <c r="A45" s="41" t="str">
        <f>Tool!A57</f>
        <v>Section 6</v>
      </c>
      <c r="B45" s="184" t="str">
        <f>Tool!B57</f>
        <v>Induction Questions</v>
      </c>
      <c r="C45" s="184"/>
      <c r="D45" s="184"/>
      <c r="E45" s="184"/>
      <c r="F45" s="184"/>
      <c r="G45" s="184"/>
      <c r="H45" s="184"/>
      <c r="I45" s="184"/>
      <c r="J45" s="45" t="s">
        <v>469</v>
      </c>
      <c r="K45" s="46" t="s">
        <v>468</v>
      </c>
      <c r="L45" s="47" t="s">
        <v>450</v>
      </c>
      <c r="M45" s="42" t="s">
        <v>454</v>
      </c>
    </row>
    <row r="46" spans="1:13" ht="15" customHeight="1" x14ac:dyDescent="0.25">
      <c r="A46" s="188" t="s">
        <v>466</v>
      </c>
      <c r="B46" s="191"/>
      <c r="C46" s="191"/>
      <c r="D46" s="191"/>
      <c r="E46" s="191"/>
      <c r="F46" s="191"/>
      <c r="G46" s="191"/>
      <c r="H46" s="191"/>
      <c r="I46" s="191"/>
      <c r="J46" s="44">
        <f>Tool!T58</f>
        <v>0</v>
      </c>
      <c r="K46" s="44">
        <f>Tool!U58</f>
        <v>0</v>
      </c>
      <c r="L46" s="44">
        <f>Tool!V58</f>
        <v>0</v>
      </c>
      <c r="M46" s="50">
        <f>Tool!L58</f>
        <v>0</v>
      </c>
    </row>
    <row r="47" spans="1:13" x14ac:dyDescent="0.25">
      <c r="A47" s="188"/>
      <c r="B47" s="191"/>
      <c r="C47" s="191"/>
      <c r="D47" s="191"/>
      <c r="E47" s="191"/>
      <c r="F47" s="191"/>
      <c r="G47" s="191"/>
      <c r="H47" s="191"/>
      <c r="I47" s="191"/>
      <c r="J47" s="49">
        <f>Tool!T59</f>
        <v>0</v>
      </c>
      <c r="K47" s="49">
        <f>Tool!U59</f>
        <v>0</v>
      </c>
      <c r="L47" s="49">
        <f>Tool!V59</f>
        <v>0</v>
      </c>
      <c r="M47" s="50">
        <f>SUM(J47:L47)</f>
        <v>0</v>
      </c>
    </row>
    <row r="48" spans="1:13" x14ac:dyDescent="0.25">
      <c r="A48" s="188"/>
      <c r="B48" s="191"/>
      <c r="C48" s="191"/>
      <c r="D48" s="191"/>
      <c r="E48" s="191"/>
      <c r="F48" s="191"/>
      <c r="G48" s="191"/>
      <c r="H48" s="191"/>
      <c r="I48" s="191"/>
      <c r="J48" s="44"/>
    </row>
    <row r="49" spans="1:13" x14ac:dyDescent="0.25">
      <c r="A49" s="41" t="str">
        <f>Tool!A60</f>
        <v>Section 7</v>
      </c>
      <c r="B49" s="184" t="str">
        <f>Tool!B60</f>
        <v>Communication Questions</v>
      </c>
      <c r="C49" s="184"/>
      <c r="D49" s="184"/>
      <c r="E49" s="184"/>
      <c r="F49" s="184"/>
      <c r="G49" s="184"/>
      <c r="H49" s="184"/>
      <c r="I49" s="184"/>
      <c r="J49" s="45" t="s">
        <v>469</v>
      </c>
      <c r="K49" s="46" t="s">
        <v>468</v>
      </c>
      <c r="L49" s="47" t="s">
        <v>450</v>
      </c>
      <c r="M49" s="42" t="s">
        <v>454</v>
      </c>
    </row>
    <row r="50" spans="1:13" ht="15" customHeight="1" x14ac:dyDescent="0.25">
      <c r="A50" s="188" t="s">
        <v>466</v>
      </c>
      <c r="B50" s="191"/>
      <c r="C50" s="191"/>
      <c r="D50" s="191"/>
      <c r="E50" s="191"/>
      <c r="F50" s="191"/>
      <c r="G50" s="191"/>
      <c r="H50" s="191"/>
      <c r="I50" s="191"/>
      <c r="J50" s="44">
        <f>Tool!T61</f>
        <v>0</v>
      </c>
      <c r="K50" s="44">
        <f>Tool!U61</f>
        <v>0</v>
      </c>
      <c r="L50" s="44">
        <f>Tool!V61</f>
        <v>0</v>
      </c>
      <c r="M50" s="50">
        <f>Tool!L61</f>
        <v>0</v>
      </c>
    </row>
    <row r="51" spans="1:13" x14ac:dyDescent="0.25">
      <c r="A51" s="188"/>
      <c r="B51" s="191"/>
      <c r="C51" s="191"/>
      <c r="D51" s="191"/>
      <c r="E51" s="191"/>
      <c r="F51" s="191"/>
      <c r="G51" s="191"/>
      <c r="H51" s="191"/>
      <c r="I51" s="191"/>
      <c r="J51" s="49">
        <f>Tool!T62</f>
        <v>0</v>
      </c>
      <c r="K51" s="49">
        <f>Tool!U62</f>
        <v>0</v>
      </c>
      <c r="L51" s="49">
        <f>Tool!V62</f>
        <v>0</v>
      </c>
      <c r="M51" s="50">
        <f>SUM(J51:L51)</f>
        <v>0</v>
      </c>
    </row>
    <row r="52" spans="1:13" x14ac:dyDescent="0.25">
      <c r="A52" s="188"/>
      <c r="B52" s="191"/>
      <c r="C52" s="191"/>
      <c r="D52" s="191"/>
      <c r="E52" s="191"/>
      <c r="F52" s="191"/>
      <c r="G52" s="191"/>
      <c r="H52" s="191"/>
      <c r="I52" s="191"/>
      <c r="J52" s="44"/>
    </row>
    <row r="53" spans="1:13" x14ac:dyDescent="0.25">
      <c r="A53" s="41" t="str">
        <f>Tool!A67</f>
        <v>Section 8</v>
      </c>
      <c r="B53" s="184" t="str">
        <f>Tool!B67</f>
        <v>Load Restraint Questions</v>
      </c>
      <c r="C53" s="184"/>
      <c r="D53" s="184"/>
      <c r="E53" s="184"/>
      <c r="F53" s="184"/>
      <c r="G53" s="184"/>
      <c r="H53" s="184"/>
      <c r="I53" s="184"/>
      <c r="J53" s="45" t="s">
        <v>469</v>
      </c>
      <c r="K53" s="46" t="s">
        <v>468</v>
      </c>
      <c r="L53" s="47" t="s">
        <v>450</v>
      </c>
      <c r="M53" s="42" t="s">
        <v>454</v>
      </c>
    </row>
    <row r="54" spans="1:13" ht="15" customHeight="1" x14ac:dyDescent="0.25">
      <c r="A54" s="188" t="s">
        <v>466</v>
      </c>
      <c r="B54" s="191"/>
      <c r="C54" s="191"/>
      <c r="D54" s="191"/>
      <c r="E54" s="191"/>
      <c r="F54" s="191"/>
      <c r="G54" s="191"/>
      <c r="H54" s="191"/>
      <c r="I54" s="191"/>
      <c r="J54" s="44">
        <f>Tool!T68</f>
        <v>0</v>
      </c>
      <c r="K54" s="44">
        <f>Tool!U68</f>
        <v>0</v>
      </c>
      <c r="L54" s="44">
        <f>Tool!V68</f>
        <v>0</v>
      </c>
      <c r="M54" s="50">
        <f>Tool!L68</f>
        <v>0</v>
      </c>
    </row>
    <row r="55" spans="1:13" x14ac:dyDescent="0.25">
      <c r="A55" s="188"/>
      <c r="B55" s="191"/>
      <c r="C55" s="191"/>
      <c r="D55" s="191"/>
      <c r="E55" s="191"/>
      <c r="F55" s="191"/>
      <c r="G55" s="191"/>
      <c r="H55" s="191"/>
      <c r="I55" s="191"/>
      <c r="J55" s="49">
        <f>Tool!T69</f>
        <v>0</v>
      </c>
      <c r="K55" s="49">
        <f>Tool!U69</f>
        <v>0</v>
      </c>
      <c r="L55" s="49">
        <f>Tool!V69</f>
        <v>0</v>
      </c>
      <c r="M55" s="50">
        <f>SUM(J55:L55)</f>
        <v>0</v>
      </c>
    </row>
    <row r="56" spans="1:13" x14ac:dyDescent="0.25">
      <c r="A56" s="188"/>
      <c r="B56" s="191"/>
      <c r="C56" s="191"/>
      <c r="D56" s="191"/>
      <c r="E56" s="191"/>
      <c r="F56" s="191"/>
      <c r="G56" s="191"/>
      <c r="H56" s="191"/>
      <c r="I56" s="191"/>
      <c r="J56" s="44"/>
    </row>
    <row r="57" spans="1:13" x14ac:dyDescent="0.25">
      <c r="A57" s="41" t="str">
        <f>Tool!A75</f>
        <v>Section 9</v>
      </c>
      <c r="B57" s="184" t="str">
        <f>Tool!B75</f>
        <v>Fatigue Management Questions</v>
      </c>
      <c r="C57" s="184"/>
      <c r="D57" s="184"/>
      <c r="E57" s="184"/>
      <c r="F57" s="184"/>
      <c r="G57" s="184"/>
      <c r="H57" s="184"/>
      <c r="I57" s="184"/>
      <c r="J57" s="45" t="s">
        <v>469</v>
      </c>
      <c r="K57" s="46" t="s">
        <v>468</v>
      </c>
      <c r="L57" s="47" t="s">
        <v>450</v>
      </c>
      <c r="M57" s="42" t="s">
        <v>454</v>
      </c>
    </row>
    <row r="58" spans="1:13" ht="15" customHeight="1" x14ac:dyDescent="0.25">
      <c r="A58" s="188" t="s">
        <v>466</v>
      </c>
      <c r="B58" s="191"/>
      <c r="C58" s="191"/>
      <c r="D58" s="191"/>
      <c r="E58" s="191"/>
      <c r="F58" s="191"/>
      <c r="G58" s="191"/>
      <c r="H58" s="191"/>
      <c r="I58" s="191"/>
      <c r="J58" s="44">
        <f>Tool!T76</f>
        <v>0</v>
      </c>
      <c r="K58" s="44">
        <f>Tool!U76</f>
        <v>0</v>
      </c>
      <c r="L58" s="44">
        <f>Tool!V76</f>
        <v>0</v>
      </c>
      <c r="M58" s="50">
        <f>Tool!L76</f>
        <v>0</v>
      </c>
    </row>
    <row r="59" spans="1:13" x14ac:dyDescent="0.25">
      <c r="A59" s="188"/>
      <c r="B59" s="191"/>
      <c r="C59" s="191"/>
      <c r="D59" s="191"/>
      <c r="E59" s="191"/>
      <c r="F59" s="191"/>
      <c r="G59" s="191"/>
      <c r="H59" s="191"/>
      <c r="I59" s="191"/>
      <c r="J59" s="49">
        <f>Tool!T77</f>
        <v>0</v>
      </c>
      <c r="K59" s="49">
        <f>Tool!U77</f>
        <v>0</v>
      </c>
      <c r="L59" s="49">
        <f>Tool!V77</f>
        <v>0</v>
      </c>
      <c r="M59" s="50">
        <f>SUM(J59:L59)</f>
        <v>0</v>
      </c>
    </row>
    <row r="60" spans="1:13" x14ac:dyDescent="0.25">
      <c r="A60" s="188"/>
      <c r="B60" s="191"/>
      <c r="C60" s="191"/>
      <c r="D60" s="191"/>
      <c r="E60" s="191"/>
      <c r="F60" s="191"/>
      <c r="G60" s="191"/>
      <c r="H60" s="191"/>
      <c r="I60" s="191"/>
      <c r="J60" s="44"/>
    </row>
    <row r="61" spans="1:13" x14ac:dyDescent="0.25">
      <c r="A61" s="41" t="str">
        <f>Tool!A88</f>
        <v>Section 10</v>
      </c>
      <c r="B61" s="184" t="str">
        <f>Tool!B88</f>
        <v>Vehicle Mass and Dimension Questions</v>
      </c>
      <c r="C61" s="184"/>
      <c r="D61" s="184"/>
      <c r="E61" s="184"/>
      <c r="F61" s="184"/>
      <c r="G61" s="184"/>
      <c r="H61" s="184"/>
      <c r="I61" s="184"/>
      <c r="J61" s="45" t="s">
        <v>469</v>
      </c>
      <c r="K61" s="46" t="s">
        <v>468</v>
      </c>
      <c r="L61" s="47" t="s">
        <v>450</v>
      </c>
      <c r="M61" s="42" t="s">
        <v>454</v>
      </c>
    </row>
    <row r="62" spans="1:13" ht="15" customHeight="1" x14ac:dyDescent="0.25">
      <c r="A62" s="188" t="s">
        <v>466</v>
      </c>
      <c r="B62" s="191"/>
      <c r="C62" s="191"/>
      <c r="D62" s="191"/>
      <c r="E62" s="191"/>
      <c r="F62" s="191"/>
      <c r="G62" s="191"/>
      <c r="H62" s="191"/>
      <c r="I62" s="191"/>
      <c r="J62" s="44">
        <f>Tool!T89</f>
        <v>0</v>
      </c>
      <c r="K62" s="44">
        <f>Tool!U89</f>
        <v>0</v>
      </c>
      <c r="L62" s="44">
        <f>Tool!V89</f>
        <v>0</v>
      </c>
      <c r="M62" s="50">
        <f>Tool!L89</f>
        <v>0</v>
      </c>
    </row>
    <row r="63" spans="1:13" x14ac:dyDescent="0.25">
      <c r="A63" s="188"/>
      <c r="B63" s="191"/>
      <c r="C63" s="191"/>
      <c r="D63" s="191"/>
      <c r="E63" s="191"/>
      <c r="F63" s="191"/>
      <c r="G63" s="191"/>
      <c r="H63" s="191"/>
      <c r="I63" s="191"/>
      <c r="J63" s="49">
        <f>Tool!T90</f>
        <v>0</v>
      </c>
      <c r="K63" s="49">
        <f>Tool!U90</f>
        <v>0</v>
      </c>
      <c r="L63" s="49">
        <f>Tool!V90</f>
        <v>0</v>
      </c>
      <c r="M63" s="50">
        <f>SUM(J63:L63)</f>
        <v>0</v>
      </c>
    </row>
    <row r="64" spans="1:13" x14ac:dyDescent="0.25">
      <c r="A64" s="188"/>
      <c r="B64" s="191"/>
      <c r="C64" s="191"/>
      <c r="D64" s="191"/>
      <c r="E64" s="191"/>
      <c r="F64" s="191"/>
      <c r="G64" s="191"/>
      <c r="H64" s="191"/>
      <c r="I64" s="191"/>
      <c r="J64" s="44"/>
    </row>
    <row r="65" spans="1:13" x14ac:dyDescent="0.25">
      <c r="A65" s="41" t="str">
        <f>Tool!A95</f>
        <v>Section 11</v>
      </c>
      <c r="B65" s="192" t="str">
        <f>Tool!B95</f>
        <v>Speed Compliance Questions</v>
      </c>
      <c r="C65" s="184"/>
      <c r="D65" s="184"/>
      <c r="E65" s="184"/>
      <c r="F65" s="184"/>
      <c r="G65" s="184"/>
      <c r="H65" s="184"/>
      <c r="I65" s="184"/>
      <c r="J65" s="45" t="s">
        <v>469</v>
      </c>
      <c r="K65" s="46" t="s">
        <v>468</v>
      </c>
      <c r="L65" s="47" t="s">
        <v>450</v>
      </c>
      <c r="M65" s="42" t="s">
        <v>454</v>
      </c>
    </row>
    <row r="66" spans="1:13" x14ac:dyDescent="0.25">
      <c r="A66" s="188" t="s">
        <v>466</v>
      </c>
      <c r="B66" s="191"/>
      <c r="C66" s="191"/>
      <c r="D66" s="191"/>
      <c r="E66" s="191"/>
      <c r="F66" s="191"/>
      <c r="G66" s="191"/>
      <c r="H66" s="191"/>
      <c r="I66" s="191"/>
      <c r="J66" s="44">
        <f>Tool!T96</f>
        <v>0</v>
      </c>
      <c r="K66" s="44">
        <f>Tool!U96</f>
        <v>0</v>
      </c>
      <c r="L66" s="44">
        <f>Tool!V96</f>
        <v>0</v>
      </c>
      <c r="M66" s="50">
        <f>Tool!L96</f>
        <v>0</v>
      </c>
    </row>
    <row r="67" spans="1:13" x14ac:dyDescent="0.25">
      <c r="A67" s="188"/>
      <c r="B67" s="191"/>
      <c r="C67" s="191"/>
      <c r="D67" s="191"/>
      <c r="E67" s="191"/>
      <c r="F67" s="191"/>
      <c r="G67" s="191"/>
      <c r="H67" s="191"/>
      <c r="I67" s="191"/>
      <c r="J67" s="49">
        <f>Tool!T97</f>
        <v>0</v>
      </c>
      <c r="K67" s="49">
        <f>Tool!U97</f>
        <v>0</v>
      </c>
      <c r="L67" s="49">
        <f>Tool!V97</f>
        <v>0</v>
      </c>
      <c r="M67" s="50">
        <f>SUM(J67:L67)</f>
        <v>0</v>
      </c>
    </row>
    <row r="68" spans="1:13" x14ac:dyDescent="0.25">
      <c r="A68" s="188"/>
      <c r="B68" s="191"/>
      <c r="C68" s="191"/>
      <c r="D68" s="191"/>
      <c r="E68" s="191"/>
      <c r="F68" s="191"/>
      <c r="G68" s="191"/>
      <c r="H68" s="191"/>
      <c r="I68" s="191"/>
      <c r="J68" s="44"/>
    </row>
    <row r="69" spans="1:13" x14ac:dyDescent="0.25">
      <c r="A69" s="41" t="str">
        <f>Tool!A103</f>
        <v>Section 12</v>
      </c>
      <c r="B69" s="184" t="str">
        <f>Tool!B103</f>
        <v>Preloaded Trailer Questions</v>
      </c>
      <c r="C69" s="184"/>
      <c r="D69" s="184"/>
      <c r="E69" s="184"/>
      <c r="F69" s="184"/>
      <c r="G69" s="184"/>
      <c r="H69" s="184"/>
      <c r="I69" s="184"/>
      <c r="J69" s="45" t="s">
        <v>469</v>
      </c>
      <c r="K69" s="46" t="s">
        <v>468</v>
      </c>
      <c r="L69" s="47" t="s">
        <v>450</v>
      </c>
      <c r="M69" s="42" t="s">
        <v>454</v>
      </c>
    </row>
    <row r="70" spans="1:13" ht="15" customHeight="1" x14ac:dyDescent="0.25">
      <c r="A70" s="188" t="s">
        <v>466</v>
      </c>
      <c r="B70" s="191"/>
      <c r="C70" s="191"/>
      <c r="D70" s="191"/>
      <c r="E70" s="191"/>
      <c r="F70" s="191"/>
      <c r="G70" s="191"/>
      <c r="H70" s="191"/>
      <c r="I70" s="191"/>
      <c r="J70" s="44">
        <f>Tool!T104</f>
        <v>0</v>
      </c>
      <c r="K70" s="44">
        <f>Tool!U104</f>
        <v>0</v>
      </c>
      <c r="L70" s="44">
        <f>Tool!V104</f>
        <v>0</v>
      </c>
      <c r="M70" s="50">
        <f>Tool!L104</f>
        <v>0</v>
      </c>
    </row>
    <row r="71" spans="1:13" x14ac:dyDescent="0.25">
      <c r="A71" s="188"/>
      <c r="B71" s="191"/>
      <c r="C71" s="191"/>
      <c r="D71" s="191"/>
      <c r="E71" s="191"/>
      <c r="F71" s="191"/>
      <c r="G71" s="191"/>
      <c r="H71" s="191"/>
      <c r="I71" s="191"/>
      <c r="J71" s="49">
        <f>Tool!T105</f>
        <v>0</v>
      </c>
      <c r="K71" s="49">
        <f>Tool!U105</f>
        <v>0</v>
      </c>
      <c r="L71" s="49">
        <f>Tool!V105</f>
        <v>0</v>
      </c>
      <c r="M71" s="50">
        <f>SUM(J71:L71)</f>
        <v>0</v>
      </c>
    </row>
    <row r="72" spans="1:13" x14ac:dyDescent="0.25">
      <c r="A72" s="188"/>
      <c r="B72" s="191"/>
      <c r="C72" s="191"/>
      <c r="D72" s="191"/>
      <c r="E72" s="191"/>
      <c r="F72" s="191"/>
      <c r="G72" s="191"/>
      <c r="H72" s="191"/>
      <c r="I72" s="191"/>
      <c r="J72" s="44"/>
    </row>
    <row r="73" spans="1:13" x14ac:dyDescent="0.25">
      <c r="A73" s="41" t="str">
        <f>Tool!A105</f>
        <v>Section 13</v>
      </c>
      <c r="B73" s="184" t="str">
        <f>Tool!B105</f>
        <v>Equipment Questions</v>
      </c>
      <c r="C73" s="184"/>
      <c r="D73" s="184"/>
      <c r="E73" s="184"/>
      <c r="F73" s="184"/>
      <c r="G73" s="184"/>
      <c r="H73" s="184"/>
      <c r="I73" s="184"/>
      <c r="J73" s="45" t="s">
        <v>469</v>
      </c>
      <c r="K73" s="46" t="s">
        <v>468</v>
      </c>
      <c r="L73" s="47" t="s">
        <v>450</v>
      </c>
      <c r="M73" s="42" t="s">
        <v>454</v>
      </c>
    </row>
    <row r="74" spans="1:13" ht="15" customHeight="1" x14ac:dyDescent="0.25">
      <c r="A74" s="188" t="s">
        <v>466</v>
      </c>
      <c r="B74" s="191"/>
      <c r="C74" s="191"/>
      <c r="D74" s="191"/>
      <c r="E74" s="191"/>
      <c r="F74" s="191"/>
      <c r="G74" s="191"/>
      <c r="H74" s="191"/>
      <c r="I74" s="191"/>
      <c r="J74" s="44">
        <f>Tool!T106</f>
        <v>0</v>
      </c>
      <c r="K74" s="44">
        <f>Tool!U106</f>
        <v>0</v>
      </c>
      <c r="L74" s="44">
        <f>Tool!V106</f>
        <v>0</v>
      </c>
      <c r="M74" s="50">
        <f>Tool!L106</f>
        <v>0</v>
      </c>
    </row>
    <row r="75" spans="1:13" x14ac:dyDescent="0.25">
      <c r="A75" s="188"/>
      <c r="B75" s="191"/>
      <c r="C75" s="191"/>
      <c r="D75" s="191"/>
      <c r="E75" s="191"/>
      <c r="F75" s="191"/>
      <c r="G75" s="191"/>
      <c r="H75" s="191"/>
      <c r="I75" s="191"/>
      <c r="J75" s="49">
        <f>Tool!T107</f>
        <v>0</v>
      </c>
      <c r="K75" s="49">
        <f>Tool!U107</f>
        <v>0</v>
      </c>
      <c r="L75" s="49">
        <f>Tool!V107</f>
        <v>0</v>
      </c>
      <c r="M75" s="50">
        <f>SUM(J75:L75)</f>
        <v>0</v>
      </c>
    </row>
    <row r="76" spans="1:13" x14ac:dyDescent="0.25">
      <c r="A76" s="188"/>
      <c r="B76" s="191"/>
      <c r="C76" s="191"/>
      <c r="D76" s="191"/>
      <c r="E76" s="191"/>
      <c r="F76" s="191"/>
      <c r="G76" s="191"/>
      <c r="H76" s="191"/>
      <c r="I76" s="191"/>
      <c r="J76" s="44"/>
    </row>
    <row r="77" spans="1:13" x14ac:dyDescent="0.25">
      <c r="A77" s="41" t="str">
        <f>Tool!A110</f>
        <v>Section 14</v>
      </c>
      <c r="B77" s="184" t="str">
        <f>Tool!B110</f>
        <v>Fitness for Work Questions</v>
      </c>
      <c r="C77" s="184"/>
      <c r="D77" s="184"/>
      <c r="E77" s="184"/>
      <c r="F77" s="184"/>
      <c r="G77" s="184"/>
      <c r="H77" s="184"/>
      <c r="I77" s="184"/>
      <c r="J77" s="45" t="s">
        <v>469</v>
      </c>
      <c r="K77" s="46" t="s">
        <v>468</v>
      </c>
      <c r="L77" s="47" t="s">
        <v>450</v>
      </c>
      <c r="M77" s="42" t="s">
        <v>454</v>
      </c>
    </row>
    <row r="78" spans="1:13" ht="15" customHeight="1" x14ac:dyDescent="0.25">
      <c r="A78" s="188" t="s">
        <v>466</v>
      </c>
      <c r="B78" s="191"/>
      <c r="C78" s="191"/>
      <c r="D78" s="191"/>
      <c r="E78" s="191"/>
      <c r="F78" s="191"/>
      <c r="G78" s="191"/>
      <c r="H78" s="191"/>
      <c r="I78" s="191"/>
      <c r="J78" s="44">
        <f>Tool!T111</f>
        <v>0</v>
      </c>
      <c r="K78" s="44">
        <f>Tool!U111</f>
        <v>0</v>
      </c>
      <c r="L78" s="44">
        <f>Tool!V111</f>
        <v>0</v>
      </c>
      <c r="M78" s="50">
        <f>Tool!L111</f>
        <v>0</v>
      </c>
    </row>
    <row r="79" spans="1:13" x14ac:dyDescent="0.25">
      <c r="A79" s="188"/>
      <c r="B79" s="191"/>
      <c r="C79" s="191"/>
      <c r="D79" s="191"/>
      <c r="E79" s="191"/>
      <c r="F79" s="191"/>
      <c r="G79" s="191"/>
      <c r="H79" s="191"/>
      <c r="I79" s="191"/>
      <c r="J79" s="49">
        <f>Tool!T112</f>
        <v>0</v>
      </c>
      <c r="K79" s="49">
        <f>Tool!U112</f>
        <v>0</v>
      </c>
      <c r="L79" s="49">
        <f>Tool!V112</f>
        <v>0</v>
      </c>
      <c r="M79" s="50">
        <f>SUM(J79:L79)</f>
        <v>0</v>
      </c>
    </row>
    <row r="80" spans="1:13" x14ac:dyDescent="0.25">
      <c r="A80" s="188"/>
      <c r="B80" s="191"/>
      <c r="C80" s="191"/>
      <c r="D80" s="191"/>
      <c r="E80" s="191"/>
      <c r="F80" s="191"/>
      <c r="G80" s="191"/>
      <c r="H80" s="191"/>
      <c r="I80" s="191"/>
      <c r="J80" s="44"/>
    </row>
    <row r="81" spans="1:13" x14ac:dyDescent="0.25">
      <c r="A81" s="41" t="str">
        <f>Tool!A117</f>
        <v>Section 15</v>
      </c>
      <c r="B81" s="184" t="str">
        <f>Tool!B117</f>
        <v>Non Conformance System Questions</v>
      </c>
      <c r="C81" s="184"/>
      <c r="D81" s="184"/>
      <c r="E81" s="184"/>
      <c r="F81" s="184"/>
      <c r="G81" s="184"/>
      <c r="H81" s="184"/>
      <c r="I81" s="184"/>
      <c r="J81" s="45" t="s">
        <v>469</v>
      </c>
      <c r="K81" s="46" t="s">
        <v>468</v>
      </c>
      <c r="L81" s="47" t="s">
        <v>450</v>
      </c>
      <c r="M81" s="42" t="s">
        <v>454</v>
      </c>
    </row>
    <row r="82" spans="1:13" ht="15" customHeight="1" x14ac:dyDescent="0.25">
      <c r="A82" s="188" t="s">
        <v>466</v>
      </c>
      <c r="B82" s="191"/>
      <c r="C82" s="191"/>
      <c r="D82" s="191"/>
      <c r="E82" s="191"/>
      <c r="F82" s="191"/>
      <c r="G82" s="191"/>
      <c r="H82" s="191"/>
      <c r="I82" s="191"/>
      <c r="J82" s="44">
        <f>Tool!T118</f>
        <v>0</v>
      </c>
      <c r="K82" s="44">
        <f>Tool!U118</f>
        <v>0</v>
      </c>
      <c r="L82" s="44">
        <f>Tool!V118</f>
        <v>0</v>
      </c>
      <c r="M82" s="50">
        <f>Tool!L118</f>
        <v>0</v>
      </c>
    </row>
    <row r="83" spans="1:13" x14ac:dyDescent="0.25">
      <c r="A83" s="188"/>
      <c r="B83" s="191"/>
      <c r="C83" s="191"/>
      <c r="D83" s="191"/>
      <c r="E83" s="191"/>
      <c r="F83" s="191"/>
      <c r="G83" s="191"/>
      <c r="H83" s="191"/>
      <c r="I83" s="191"/>
      <c r="J83" s="49">
        <f>Tool!T119</f>
        <v>0</v>
      </c>
      <c r="K83" s="49">
        <f>Tool!U119</f>
        <v>0</v>
      </c>
      <c r="L83" s="49">
        <f>Tool!V119</f>
        <v>0</v>
      </c>
      <c r="M83" s="50">
        <f>SUM(J83:L83)</f>
        <v>0</v>
      </c>
    </row>
    <row r="84" spans="1:13" x14ac:dyDescent="0.25">
      <c r="A84" s="188"/>
      <c r="B84" s="191"/>
      <c r="C84" s="191"/>
      <c r="D84" s="191"/>
      <c r="E84" s="191"/>
      <c r="F84" s="191"/>
      <c r="G84" s="191"/>
      <c r="H84" s="191"/>
      <c r="I84" s="191"/>
      <c r="J84" s="44"/>
    </row>
    <row r="85" spans="1:13" x14ac:dyDescent="0.25">
      <c r="A85" s="41" t="str">
        <f>Tool!A120</f>
        <v>Section 16</v>
      </c>
      <c r="B85" s="184" t="str">
        <f>Tool!B120</f>
        <v>Environmental System Questions</v>
      </c>
      <c r="C85" s="184"/>
      <c r="D85" s="184"/>
      <c r="E85" s="184"/>
      <c r="F85" s="184"/>
      <c r="G85" s="184"/>
      <c r="H85" s="184"/>
      <c r="I85" s="184"/>
      <c r="J85" s="45" t="s">
        <v>469</v>
      </c>
      <c r="K85" s="46" t="s">
        <v>468</v>
      </c>
      <c r="L85" s="47" t="s">
        <v>450</v>
      </c>
      <c r="M85" s="42" t="s">
        <v>454</v>
      </c>
    </row>
    <row r="86" spans="1:13" ht="15" customHeight="1" x14ac:dyDescent="0.25">
      <c r="A86" s="188" t="s">
        <v>466</v>
      </c>
      <c r="B86" s="191"/>
      <c r="C86" s="191"/>
      <c r="D86" s="191"/>
      <c r="E86" s="191"/>
      <c r="F86" s="191"/>
      <c r="G86" s="191"/>
      <c r="H86" s="191"/>
      <c r="I86" s="191"/>
      <c r="J86" s="44">
        <f>Tool!T121</f>
        <v>0</v>
      </c>
      <c r="K86" s="44">
        <f>Tool!U121</f>
        <v>0</v>
      </c>
      <c r="L86" s="44">
        <f>Tool!V121</f>
        <v>0</v>
      </c>
      <c r="M86" s="50">
        <f>Tool!L121</f>
        <v>0</v>
      </c>
    </row>
    <row r="87" spans="1:13" x14ac:dyDescent="0.25">
      <c r="A87" s="188"/>
      <c r="B87" s="191"/>
      <c r="C87" s="191"/>
      <c r="D87" s="191"/>
      <c r="E87" s="191"/>
      <c r="F87" s="191"/>
      <c r="G87" s="191"/>
      <c r="H87" s="191"/>
      <c r="I87" s="191"/>
      <c r="J87" s="49">
        <f>Tool!T122</f>
        <v>0</v>
      </c>
      <c r="K87" s="49">
        <f>Tool!U122</f>
        <v>0</v>
      </c>
      <c r="L87" s="49">
        <f>Tool!V122</f>
        <v>0</v>
      </c>
      <c r="M87" s="50">
        <f>SUM(J87:L87)</f>
        <v>0</v>
      </c>
    </row>
    <row r="88" spans="1:13" x14ac:dyDescent="0.25">
      <c r="A88" s="188"/>
      <c r="B88" s="191"/>
      <c r="C88" s="191"/>
      <c r="D88" s="191"/>
      <c r="E88" s="191"/>
      <c r="F88" s="191"/>
      <c r="G88" s="191"/>
      <c r="H88" s="191"/>
      <c r="I88" s="191"/>
      <c r="J88" s="44"/>
    </row>
    <row r="89" spans="1:13" x14ac:dyDescent="0.25">
      <c r="A89" s="79" t="s">
        <v>467</v>
      </c>
      <c r="B89" s="80"/>
      <c r="C89" s="80"/>
      <c r="D89" s="80"/>
      <c r="E89" s="80"/>
      <c r="F89" s="80"/>
      <c r="G89" s="80"/>
      <c r="H89" s="80"/>
      <c r="I89" s="80"/>
      <c r="J89" s="81" t="s">
        <v>469</v>
      </c>
      <c r="K89" s="82" t="s">
        <v>468</v>
      </c>
      <c r="L89" s="83" t="s">
        <v>450</v>
      </c>
      <c r="M89" s="84" t="s">
        <v>454</v>
      </c>
    </row>
    <row r="90" spans="1:13" ht="15" customHeight="1" x14ac:dyDescent="0.25">
      <c r="A90" s="188" t="s">
        <v>466</v>
      </c>
      <c r="B90" s="186"/>
      <c r="C90" s="186"/>
      <c r="D90" s="186"/>
      <c r="E90" s="186"/>
      <c r="F90" s="186"/>
      <c r="G90" s="186"/>
      <c r="H90" s="186"/>
      <c r="I90" s="186"/>
      <c r="J90" s="44">
        <f>Tool!G125</f>
        <v>0</v>
      </c>
      <c r="K90" s="44">
        <f>Tool!H125</f>
        <v>0</v>
      </c>
      <c r="L90" s="44">
        <f>Tool!I125</f>
        <v>0</v>
      </c>
      <c r="M90" s="86">
        <f>Tool!L125</f>
        <v>0</v>
      </c>
    </row>
    <row r="91" spans="1:13" ht="15" customHeight="1" x14ac:dyDescent="0.25">
      <c r="A91" s="188"/>
      <c r="B91" s="186"/>
      <c r="C91" s="186"/>
      <c r="D91" s="186"/>
      <c r="E91" s="186"/>
      <c r="F91" s="186"/>
      <c r="G91" s="186"/>
      <c r="H91" s="186"/>
      <c r="I91" s="186"/>
      <c r="J91" s="49">
        <f>Tool!T126</f>
        <v>0</v>
      </c>
      <c r="K91" s="49">
        <f>Tool!U126</f>
        <v>0</v>
      </c>
      <c r="L91" s="49">
        <f>Tool!V126</f>
        <v>0</v>
      </c>
      <c r="M91" s="86"/>
    </row>
    <row r="92" spans="1:13" ht="15" customHeight="1" x14ac:dyDescent="0.25">
      <c r="A92" s="188"/>
      <c r="B92" s="186"/>
      <c r="C92" s="186"/>
      <c r="D92" s="186"/>
      <c r="E92" s="186"/>
      <c r="F92" s="186"/>
      <c r="G92" s="186"/>
      <c r="H92" s="186"/>
      <c r="I92" s="186"/>
      <c r="J92" s="187" t="s">
        <v>475</v>
      </c>
      <c r="K92" s="187"/>
      <c r="L92" s="187"/>
      <c r="M92" s="85">
        <f>Tool!J125</f>
        <v>50</v>
      </c>
    </row>
    <row r="93" spans="1:13" x14ac:dyDescent="0.25">
      <c r="A93" s="188"/>
      <c r="B93" s="186"/>
      <c r="C93" s="186"/>
      <c r="D93" s="186"/>
      <c r="E93" s="186"/>
      <c r="F93" s="186"/>
      <c r="G93" s="186"/>
      <c r="H93" s="186"/>
      <c r="I93" s="186"/>
      <c r="J93" s="81" t="s">
        <v>469</v>
      </c>
      <c r="K93" s="82" t="s">
        <v>468</v>
      </c>
      <c r="L93" s="83" t="s">
        <v>450</v>
      </c>
      <c r="M93" s="84" t="s">
        <v>454</v>
      </c>
    </row>
    <row r="94" spans="1:13" x14ac:dyDescent="0.25">
      <c r="A94" s="188"/>
      <c r="B94" s="186"/>
      <c r="C94" s="186"/>
      <c r="D94" s="186"/>
      <c r="E94" s="186"/>
      <c r="F94" s="186"/>
      <c r="G94" s="186"/>
      <c r="H94" s="186"/>
      <c r="I94" s="186"/>
      <c r="J94" s="77">
        <f>Tool!X125</f>
        <v>0</v>
      </c>
      <c r="K94" s="77">
        <f>Tool!Y125</f>
        <v>0</v>
      </c>
      <c r="L94" s="77">
        <f>Tool!Z125</f>
        <v>0</v>
      </c>
      <c r="M94" s="78">
        <f>SUM(J94:L94)</f>
        <v>0</v>
      </c>
    </row>
    <row r="95" spans="1:13" x14ac:dyDescent="0.25">
      <c r="J95" s="58">
        <f>J94/$M$92</f>
        <v>0</v>
      </c>
      <c r="K95" s="58">
        <f>K94/$M$92</f>
        <v>0</v>
      </c>
      <c r="L95" s="58">
        <f>L94/$M$92</f>
        <v>0</v>
      </c>
      <c r="M95" s="50">
        <f>SUM(J95:L95)</f>
        <v>0</v>
      </c>
    </row>
    <row r="97" spans="1:12" ht="18.75" x14ac:dyDescent="0.3">
      <c r="A97" s="119" t="s">
        <v>6</v>
      </c>
    </row>
    <row r="99" spans="1:12" x14ac:dyDescent="0.25">
      <c r="A99" t="s">
        <v>3</v>
      </c>
      <c r="D99" s="37">
        <f>J94</f>
        <v>0</v>
      </c>
    </row>
    <row r="100" spans="1:12" x14ac:dyDescent="0.25">
      <c r="A100" t="s">
        <v>4</v>
      </c>
      <c r="H100" s="182"/>
      <c r="I100" s="182"/>
      <c r="J100" s="182"/>
    </row>
    <row r="101" spans="1:12" x14ac:dyDescent="0.25">
      <c r="H101" s="75"/>
      <c r="I101" s="75"/>
      <c r="J101" s="75"/>
    </row>
    <row r="102" spans="1:12" x14ac:dyDescent="0.25">
      <c r="A102" t="s">
        <v>99</v>
      </c>
      <c r="E102" s="182"/>
      <c r="F102" s="182"/>
      <c r="G102" s="182"/>
      <c r="H102" s="75" t="s">
        <v>100</v>
      </c>
      <c r="I102" s="183"/>
      <c r="J102" s="183"/>
      <c r="K102" s="183"/>
      <c r="L102" s="183"/>
    </row>
    <row r="104" spans="1:12" x14ac:dyDescent="0.25">
      <c r="A104" t="s">
        <v>5</v>
      </c>
      <c r="G104" s="37">
        <f>K94</f>
        <v>0</v>
      </c>
    </row>
    <row r="105" spans="1:12" x14ac:dyDescent="0.25">
      <c r="A105" t="s">
        <v>4</v>
      </c>
      <c r="H105" s="182"/>
      <c r="I105" s="182"/>
      <c r="J105" s="182"/>
    </row>
    <row r="106" spans="1:12" x14ac:dyDescent="0.25">
      <c r="H106" s="75"/>
      <c r="I106" s="75"/>
      <c r="J106" s="75"/>
    </row>
    <row r="107" spans="1:12" x14ac:dyDescent="0.25">
      <c r="A107" t="s">
        <v>99</v>
      </c>
      <c r="E107" s="182"/>
      <c r="F107" s="182"/>
      <c r="G107" s="182"/>
      <c r="H107" s="75" t="s">
        <v>100</v>
      </c>
      <c r="I107" s="183"/>
      <c r="J107" s="183"/>
      <c r="K107" s="183"/>
      <c r="L107" s="183"/>
    </row>
    <row r="109" spans="1:12" x14ac:dyDescent="0.25">
      <c r="A109" t="s">
        <v>47</v>
      </c>
      <c r="D109" s="37">
        <f>J90</f>
        <v>0</v>
      </c>
    </row>
    <row r="110" spans="1:12" x14ac:dyDescent="0.25">
      <c r="A110" t="s">
        <v>4</v>
      </c>
      <c r="H110" s="182"/>
      <c r="I110" s="182"/>
      <c r="J110" s="182"/>
    </row>
    <row r="111" spans="1:12" x14ac:dyDescent="0.25">
      <c r="H111" s="75"/>
      <c r="I111" s="75"/>
      <c r="J111" s="75"/>
    </row>
    <row r="112" spans="1:12" x14ac:dyDescent="0.25">
      <c r="A112" t="s">
        <v>99</v>
      </c>
      <c r="E112" s="182"/>
      <c r="F112" s="182"/>
      <c r="G112" s="182"/>
      <c r="H112" s="75" t="s">
        <v>100</v>
      </c>
      <c r="I112" s="183"/>
      <c r="J112" s="183"/>
      <c r="K112" s="183"/>
      <c r="L112" s="183"/>
    </row>
    <row r="113" spans="1:13" x14ac:dyDescent="0.25">
      <c r="H113" s="75"/>
      <c r="I113" s="75"/>
      <c r="J113" s="75"/>
    </row>
    <row r="114" spans="1:13" x14ac:dyDescent="0.25">
      <c r="A114" t="s">
        <v>48</v>
      </c>
      <c r="D114" s="37">
        <f>K90</f>
        <v>0</v>
      </c>
    </row>
    <row r="115" spans="1:13" x14ac:dyDescent="0.25">
      <c r="A115" t="s">
        <v>4</v>
      </c>
      <c r="H115" s="182"/>
      <c r="I115" s="182"/>
      <c r="J115" s="182"/>
    </row>
    <row r="116" spans="1:13" x14ac:dyDescent="0.25">
      <c r="H116" s="75"/>
      <c r="I116" s="75"/>
      <c r="J116" s="75"/>
    </row>
    <row r="117" spans="1:13" x14ac:dyDescent="0.25">
      <c r="A117" t="s">
        <v>99</v>
      </c>
      <c r="E117" s="182"/>
      <c r="F117" s="182"/>
      <c r="G117" s="182"/>
      <c r="H117" s="75" t="s">
        <v>100</v>
      </c>
      <c r="I117" s="183"/>
      <c r="J117" s="183"/>
      <c r="K117" s="183"/>
      <c r="L117" s="183"/>
    </row>
    <row r="119" spans="1:13" x14ac:dyDescent="0.25">
      <c r="A119" t="s">
        <v>7</v>
      </c>
      <c r="C119" s="122" t="s">
        <v>9</v>
      </c>
    </row>
    <row r="120" spans="1:13" x14ac:dyDescent="0.25">
      <c r="A120" t="s">
        <v>8</v>
      </c>
      <c r="C120" s="182"/>
      <c r="D120" s="182"/>
      <c r="E120" s="182"/>
    </row>
    <row r="122" spans="1:13" x14ac:dyDescent="0.25">
      <c r="A122" t="s">
        <v>10</v>
      </c>
      <c r="D122" s="183"/>
      <c r="E122" s="183"/>
      <c r="F122" s="183"/>
      <c r="G122" s="183"/>
      <c r="H122" s="183"/>
      <c r="J122" t="s">
        <v>12</v>
      </c>
      <c r="K122" s="182"/>
      <c r="L122" s="182"/>
      <c r="M122" s="182"/>
    </row>
    <row r="124" spans="1:13" x14ac:dyDescent="0.25">
      <c r="A124" t="s">
        <v>11</v>
      </c>
      <c r="D124" s="183"/>
      <c r="E124" s="183"/>
      <c r="F124" s="183"/>
      <c r="G124" s="183"/>
      <c r="H124" s="183"/>
      <c r="J124" t="s">
        <v>12</v>
      </c>
      <c r="K124" s="182"/>
      <c r="L124" s="182"/>
      <c r="M124" s="182"/>
    </row>
  </sheetData>
  <sheetProtection sheet="1" objects="1" scenarios="1" formatRows="0" autoFilter="0"/>
  <mergeCells count="86">
    <mergeCell ref="Q3:S4"/>
    <mergeCell ref="Q6:S7"/>
    <mergeCell ref="Q9:S10"/>
    <mergeCell ref="Q13:S15"/>
    <mergeCell ref="H105:J105"/>
    <mergeCell ref="A90:A94"/>
    <mergeCell ref="B45:I45"/>
    <mergeCell ref="B46:I48"/>
    <mergeCell ref="B49:I49"/>
    <mergeCell ref="B50:I52"/>
    <mergeCell ref="B53:I53"/>
    <mergeCell ref="B54:I56"/>
    <mergeCell ref="B57:I57"/>
    <mergeCell ref="B58:I60"/>
    <mergeCell ref="A66:A68"/>
    <mergeCell ref="A74:A76"/>
    <mergeCell ref="A78:A80"/>
    <mergeCell ref="B74:I76"/>
    <mergeCell ref="B77:I77"/>
    <mergeCell ref="B78:I80"/>
    <mergeCell ref="A82:A84"/>
    <mergeCell ref="A86:A88"/>
    <mergeCell ref="B82:I84"/>
    <mergeCell ref="B85:I85"/>
    <mergeCell ref="B86:I88"/>
    <mergeCell ref="A62:A64"/>
    <mergeCell ref="A70:A72"/>
    <mergeCell ref="B62:I64"/>
    <mergeCell ref="B69:I69"/>
    <mergeCell ref="B70:I72"/>
    <mergeCell ref="B66:I68"/>
    <mergeCell ref="B65:I65"/>
    <mergeCell ref="A54:A56"/>
    <mergeCell ref="A58:A60"/>
    <mergeCell ref="C11:M11"/>
    <mergeCell ref="C13:M13"/>
    <mergeCell ref="D15:G15"/>
    <mergeCell ref="I15:M15"/>
    <mergeCell ref="B38:I40"/>
    <mergeCell ref="B41:I41"/>
    <mergeCell ref="B42:I44"/>
    <mergeCell ref="B30:I32"/>
    <mergeCell ref="B26:I28"/>
    <mergeCell ref="B17:M17"/>
    <mergeCell ref="A50:A52"/>
    <mergeCell ref="C5:M5"/>
    <mergeCell ref="C7:M7"/>
    <mergeCell ref="A38:A40"/>
    <mergeCell ref="A42:A44"/>
    <mergeCell ref="B33:I33"/>
    <mergeCell ref="B34:I36"/>
    <mergeCell ref="B37:I37"/>
    <mergeCell ref="B22:I24"/>
    <mergeCell ref="B21:I21"/>
    <mergeCell ref="A1:J1"/>
    <mergeCell ref="B90:I94"/>
    <mergeCell ref="J92:L92"/>
    <mergeCell ref="H100:J100"/>
    <mergeCell ref="B73:I73"/>
    <mergeCell ref="A22:A24"/>
    <mergeCell ref="A26:A28"/>
    <mergeCell ref="B81:I81"/>
    <mergeCell ref="C3:I3"/>
    <mergeCell ref="K3:M3"/>
    <mergeCell ref="A30:A32"/>
    <mergeCell ref="A34:A36"/>
    <mergeCell ref="C9:M9"/>
    <mergeCell ref="A46:A48"/>
    <mergeCell ref="B25:I25"/>
    <mergeCell ref="B29:I29"/>
    <mergeCell ref="B61:I61"/>
    <mergeCell ref="H115:J115"/>
    <mergeCell ref="E102:G102"/>
    <mergeCell ref="I102:L102"/>
    <mergeCell ref="E107:G107"/>
    <mergeCell ref="H110:J110"/>
    <mergeCell ref="I107:L107"/>
    <mergeCell ref="E112:G112"/>
    <mergeCell ref="I112:L112"/>
    <mergeCell ref="E117:G117"/>
    <mergeCell ref="K122:M122"/>
    <mergeCell ref="K124:M124"/>
    <mergeCell ref="D122:H122"/>
    <mergeCell ref="D124:H124"/>
    <mergeCell ref="C120:E120"/>
    <mergeCell ref="I117:L117"/>
  </mergeCells>
  <phoneticPr fontId="16" type="noConversion"/>
  <conditionalFormatting sqref="M23 M27 M31 M43 M35 M39 M47 M51 M55 M59 M63 M67 M71 M75 M79 M83 M87 M95">
    <cfRule type="cellIs" dxfId="23" priority="1" stopIfTrue="1" operator="lessThan">
      <formula>0.95</formula>
    </cfRule>
    <cfRule type="cellIs" dxfId="22" priority="2" stopIfTrue="1" operator="greaterThan">
      <formula>0.95</formula>
    </cfRule>
  </conditionalFormatting>
  <conditionalFormatting sqref="C3:I3 K3:M3 C5:M5 C7:M7 C9:M9 C11:M11 C13:M13 B17:M17 D15:G15 I15:M15">
    <cfRule type="cellIs" dxfId="21" priority="3" stopIfTrue="1" operator="lessThan">
      <formula>1</formula>
    </cfRule>
    <cfRule type="cellIs" dxfId="20" priority="4" stopIfTrue="1" operator="greaterThan">
      <formula>1</formula>
    </cfRule>
  </conditionalFormatting>
  <conditionalFormatting sqref="D99 G104 D109 D114">
    <cfRule type="cellIs" dxfId="19" priority="5" stopIfTrue="1" operator="equal">
      <formula>0</formula>
    </cfRule>
    <cfRule type="cellIs" dxfId="18" priority="6" stopIfTrue="1" operator="greaterThanOrEqual">
      <formula>1</formula>
    </cfRule>
  </conditionalFormatting>
  <conditionalFormatting sqref="H100:J100 H110:J110 H105:J105 H115:J115">
    <cfRule type="cellIs" dxfId="17" priority="7" stopIfTrue="1" operator="lessThan">
      <formula>100</formula>
    </cfRule>
  </conditionalFormatting>
  <pageMargins left="0.75" right="0.75" top="0.52" bottom="1" header="0.5" footer="0.5"/>
  <pageSetup paperSize="9" orientation="landscape" r:id="rId1"/>
  <headerFooter alignWithMargins="0">
    <oddFooter>&amp;L&amp;9Audit Summary report&amp;C&amp;9&amp;F&amp;R&amp;9page &amp;P of  &amp;N</oddFooter>
  </headerFooter>
  <rowBreaks count="1" manualBreakCount="1">
    <brk id="9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Macro3">
                <anchor moveWithCells="1" sizeWithCells="1">
                  <from>
                    <xdr:col>14</xdr:col>
                    <xdr:colOff>95250</xdr:colOff>
                    <xdr:row>2</xdr:row>
                    <xdr:rowOff>47625</xdr:rowOff>
                  </from>
                  <to>
                    <xdr:col>15</xdr:col>
                    <xdr:colOff>571500</xdr:colOff>
                    <xdr:row>4</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Macro5">
                <anchor moveWithCells="1" sizeWithCells="1">
                  <from>
                    <xdr:col>14</xdr:col>
                    <xdr:colOff>38100</xdr:colOff>
                    <xdr:row>5</xdr:row>
                    <xdr:rowOff>28575</xdr:rowOff>
                  </from>
                  <to>
                    <xdr:col>15</xdr:col>
                    <xdr:colOff>571500</xdr:colOff>
                    <xdr:row>6</xdr:row>
                    <xdr:rowOff>171450</xdr:rowOff>
                  </to>
                </anchor>
              </controlPr>
            </control>
          </mc:Choice>
        </mc:AlternateContent>
        <mc:AlternateContent xmlns:mc="http://schemas.openxmlformats.org/markup-compatibility/2006">
          <mc:Choice Requires="x14">
            <control shapeId="4099" r:id="rId6" name="Button 3">
              <controlPr defaultSize="0" print="0" autoFill="0" autoPict="0" macro="[0]!Macro7">
                <anchor moveWithCells="1" sizeWithCells="1">
                  <from>
                    <xdr:col>14</xdr:col>
                    <xdr:colOff>57150</xdr:colOff>
                    <xdr:row>8</xdr:row>
                    <xdr:rowOff>85725</xdr:rowOff>
                  </from>
                  <to>
                    <xdr:col>15</xdr:col>
                    <xdr:colOff>561975</xdr:colOff>
                    <xdr:row>9</xdr:row>
                    <xdr:rowOff>123825</xdr:rowOff>
                  </to>
                </anchor>
              </controlPr>
            </control>
          </mc:Choice>
        </mc:AlternateContent>
        <mc:AlternateContent xmlns:mc="http://schemas.openxmlformats.org/markup-compatibility/2006">
          <mc:Choice Requires="x14">
            <control shapeId="4101" r:id="rId7" name="Button 5">
              <controlPr defaultSize="0" print="0" autoFill="0" autoPict="0" macro="[0]!Macro9">
                <anchor moveWithCells="1" sizeWithCells="1">
                  <from>
                    <xdr:col>14</xdr:col>
                    <xdr:colOff>57150</xdr:colOff>
                    <xdr:row>12</xdr:row>
                    <xdr:rowOff>114300</xdr:rowOff>
                  </from>
                  <to>
                    <xdr:col>16</xdr:col>
                    <xdr:colOff>9525</xdr:colOff>
                    <xdr:row>14</xdr:row>
                    <xdr:rowOff>95250</xdr:rowOff>
                  </to>
                </anchor>
              </controlPr>
            </control>
          </mc:Choice>
        </mc:AlternateContent>
        <mc:AlternateContent xmlns:mc="http://schemas.openxmlformats.org/markup-compatibility/2006">
          <mc:Choice Requires="x14">
            <control shapeId="4102" r:id="rId8" name="Button 6">
              <controlPr defaultSize="0" print="0" autoFill="0" autoPict="0" macro="[0]!Macro4">
                <anchor moveWithCells="1" sizeWithCells="1">
                  <from>
                    <xdr:col>19</xdr:col>
                    <xdr:colOff>114300</xdr:colOff>
                    <xdr:row>2</xdr:row>
                    <xdr:rowOff>19050</xdr:rowOff>
                  </from>
                  <to>
                    <xdr:col>20</xdr:col>
                    <xdr:colOff>590550</xdr:colOff>
                    <xdr:row>4</xdr:row>
                    <xdr:rowOff>19050</xdr:rowOff>
                  </to>
                </anchor>
              </controlPr>
            </control>
          </mc:Choice>
        </mc:AlternateContent>
        <mc:AlternateContent xmlns:mc="http://schemas.openxmlformats.org/markup-compatibility/2006">
          <mc:Choice Requires="x14">
            <control shapeId="4103" r:id="rId9" name="Button 7">
              <controlPr defaultSize="0" print="0" autoFill="0" autoPict="0" macro="[0]!Macro6">
                <anchor moveWithCells="1" sizeWithCells="1">
                  <from>
                    <xdr:col>19</xdr:col>
                    <xdr:colOff>38100</xdr:colOff>
                    <xdr:row>5</xdr:row>
                    <xdr:rowOff>28575</xdr:rowOff>
                  </from>
                  <to>
                    <xdr:col>20</xdr:col>
                    <xdr:colOff>571500</xdr:colOff>
                    <xdr:row>6</xdr:row>
                    <xdr:rowOff>171450</xdr:rowOff>
                  </to>
                </anchor>
              </controlPr>
            </control>
          </mc:Choice>
        </mc:AlternateContent>
        <mc:AlternateContent xmlns:mc="http://schemas.openxmlformats.org/markup-compatibility/2006">
          <mc:Choice Requires="x14">
            <control shapeId="4104" r:id="rId10" name="Button 8">
              <controlPr defaultSize="0" print="0" autoFill="0" autoPict="0" macro="[0]!Macro8">
                <anchor moveWithCells="1" sizeWithCells="1">
                  <from>
                    <xdr:col>19</xdr:col>
                    <xdr:colOff>57150</xdr:colOff>
                    <xdr:row>8</xdr:row>
                    <xdr:rowOff>28575</xdr:rowOff>
                  </from>
                  <to>
                    <xdr:col>20</xdr:col>
                    <xdr:colOff>561975</xdr:colOff>
                    <xdr:row>10</xdr:row>
                    <xdr:rowOff>19050</xdr:rowOff>
                  </to>
                </anchor>
              </controlPr>
            </control>
          </mc:Choice>
        </mc:AlternateContent>
        <mc:AlternateContent xmlns:mc="http://schemas.openxmlformats.org/markup-compatibility/2006">
          <mc:Choice Requires="x14">
            <control shapeId="4105" r:id="rId11" name="Button 9">
              <controlPr defaultSize="0" print="0" autoFill="0" autoPict="0" macro="[0]!Macro10">
                <anchor moveWithCells="1" sizeWithCells="1">
                  <from>
                    <xdr:col>19</xdr:col>
                    <xdr:colOff>57150</xdr:colOff>
                    <xdr:row>12</xdr:row>
                    <xdr:rowOff>114300</xdr:rowOff>
                  </from>
                  <to>
                    <xdr:col>21</xdr:col>
                    <xdr:colOff>9525</xdr:colOff>
                    <xdr:row>14</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126"/>
  <sheetViews>
    <sheetView view="pageBreakPreview" topLeftCell="A106" zoomScale="95" zoomScaleNormal="105" zoomScaleSheetLayoutView="105" workbookViewId="0">
      <selection activeCell="E10" sqref="E10"/>
    </sheetView>
  </sheetViews>
  <sheetFormatPr defaultRowHeight="12.75" x14ac:dyDescent="0.2"/>
  <cols>
    <col min="1" max="1" width="7.5703125" style="1" bestFit="1" customWidth="1"/>
    <col min="2" max="2" width="50.5703125" style="1" customWidth="1"/>
    <col min="3" max="3" width="34.140625" style="1" customWidth="1"/>
    <col min="4" max="4" width="38.7109375" style="1" customWidth="1"/>
    <col min="5" max="5" width="33.7109375" style="1" customWidth="1"/>
    <col min="6" max="6" width="4.7109375" style="16" hidden="1" customWidth="1"/>
    <col min="7" max="9" width="3.85546875" style="31" customWidth="1"/>
    <col min="10" max="10" width="4.85546875" style="31" customWidth="1"/>
    <col min="11" max="11" width="4.5703125" style="31" customWidth="1"/>
    <col min="12" max="12" width="9.140625" style="1"/>
    <col min="13" max="13" width="6.7109375" style="1" customWidth="1"/>
    <col min="14" max="15" width="6.85546875" style="1" customWidth="1"/>
    <col min="16" max="16" width="6.28515625" style="1" customWidth="1"/>
    <col min="17" max="17" width="6" style="1" customWidth="1"/>
    <col min="18" max="18" width="6.5703125" style="1" customWidth="1"/>
    <col min="19" max="19" width="5.85546875" style="1" customWidth="1"/>
    <col min="20" max="20" width="6.28515625" style="1" customWidth="1"/>
    <col min="21" max="21" width="5.85546875" style="1" customWidth="1"/>
    <col min="22" max="22" width="5.42578125" style="1" customWidth="1"/>
    <col min="23" max="28" width="9.140625" style="1"/>
    <col min="29" max="29" width="30.42578125" style="1" customWidth="1"/>
    <col min="30" max="16384" width="9.140625" style="1"/>
  </cols>
  <sheetData>
    <row r="1" spans="1:29" ht="36.75" customHeight="1" x14ac:dyDescent="0.35">
      <c r="A1" s="202" t="s">
        <v>263</v>
      </c>
      <c r="B1" s="202"/>
      <c r="C1" s="202"/>
      <c r="D1" s="202"/>
      <c r="E1" s="202"/>
      <c r="F1" s="93"/>
    </row>
    <row r="2" spans="1:29" ht="9" customHeight="1" x14ac:dyDescent="0.35">
      <c r="A2" s="17"/>
      <c r="B2" s="17"/>
      <c r="C2" s="17"/>
      <c r="D2" s="17"/>
      <c r="E2" s="18"/>
      <c r="F2" s="110"/>
      <c r="G2" s="36"/>
      <c r="H2" s="36"/>
      <c r="M2" s="195" t="s">
        <v>455</v>
      </c>
      <c r="N2" s="195"/>
      <c r="O2" s="195"/>
      <c r="P2" s="229" t="s">
        <v>456</v>
      </c>
      <c r="Q2" s="229"/>
      <c r="R2" s="229"/>
      <c r="T2" s="195" t="s">
        <v>471</v>
      </c>
      <c r="U2" s="195"/>
      <c r="V2" s="195"/>
      <c r="X2" s="195" t="s">
        <v>475</v>
      </c>
      <c r="Y2" s="195"/>
      <c r="Z2" s="195"/>
    </row>
    <row r="3" spans="1:29" ht="15" customHeight="1" x14ac:dyDescent="0.2">
      <c r="A3" s="3"/>
      <c r="B3" s="7" t="s">
        <v>458</v>
      </c>
      <c r="C3" s="69">
        <f>report!C3</f>
        <v>0</v>
      </c>
      <c r="D3" s="8" t="s">
        <v>269</v>
      </c>
      <c r="E3" s="73">
        <f>report!K3</f>
        <v>0</v>
      </c>
      <c r="F3" s="111"/>
      <c r="G3" s="196" t="s">
        <v>77</v>
      </c>
      <c r="H3" s="196" t="s">
        <v>195</v>
      </c>
      <c r="I3" s="197" t="s">
        <v>450</v>
      </c>
      <c r="J3" s="201" t="s">
        <v>453</v>
      </c>
      <c r="K3" s="201" t="s">
        <v>454</v>
      </c>
      <c r="L3" s="228" t="s">
        <v>470</v>
      </c>
      <c r="M3" s="196" t="s">
        <v>77</v>
      </c>
      <c r="N3" s="196" t="s">
        <v>195</v>
      </c>
      <c r="O3" s="197" t="s">
        <v>450</v>
      </c>
      <c r="S3" s="201" t="s">
        <v>453</v>
      </c>
      <c r="T3" s="196" t="s">
        <v>77</v>
      </c>
      <c r="U3" s="196" t="s">
        <v>195</v>
      </c>
      <c r="V3" s="197" t="s">
        <v>450</v>
      </c>
      <c r="X3" s="196" t="s">
        <v>77</v>
      </c>
      <c r="Y3" s="196" t="s">
        <v>195</v>
      </c>
      <c r="Z3" s="197" t="s">
        <v>450</v>
      </c>
    </row>
    <row r="4" spans="1:29" ht="15" customHeight="1" x14ac:dyDescent="0.2">
      <c r="A4" s="4"/>
      <c r="B4" s="8" t="s">
        <v>444</v>
      </c>
      <c r="C4" s="222">
        <f>report!C9</f>
        <v>0</v>
      </c>
      <c r="D4" s="223"/>
      <c r="E4" s="224"/>
      <c r="F4" s="112"/>
      <c r="G4" s="196"/>
      <c r="H4" s="196"/>
      <c r="I4" s="197"/>
      <c r="J4" s="201"/>
      <c r="K4" s="201"/>
      <c r="L4" s="228"/>
      <c r="M4" s="196"/>
      <c r="N4" s="196"/>
      <c r="O4" s="197"/>
      <c r="S4" s="201"/>
      <c r="T4" s="196"/>
      <c r="U4" s="196"/>
      <c r="V4" s="197"/>
      <c r="X4" s="196"/>
      <c r="Y4" s="196"/>
      <c r="Z4" s="197"/>
    </row>
    <row r="5" spans="1:29" ht="15" customHeight="1" thickBot="1" x14ac:dyDescent="0.25">
      <c r="A5" s="13"/>
      <c r="B5" s="14"/>
      <c r="C5" s="225"/>
      <c r="D5" s="226"/>
      <c r="E5" s="227"/>
      <c r="F5" s="113"/>
      <c r="G5" s="196"/>
      <c r="H5" s="196"/>
      <c r="I5" s="197"/>
      <c r="J5" s="201"/>
      <c r="K5" s="201"/>
      <c r="L5" s="228"/>
      <c r="M5" s="196"/>
      <c r="N5" s="196"/>
      <c r="O5" s="197"/>
      <c r="S5" s="201"/>
      <c r="T5" s="196"/>
      <c r="U5" s="196"/>
      <c r="V5" s="197"/>
      <c r="X5" s="196"/>
      <c r="Y5" s="196"/>
      <c r="Z5" s="197"/>
    </row>
    <row r="6" spans="1:29" x14ac:dyDescent="0.2">
      <c r="A6" s="205" t="s">
        <v>389</v>
      </c>
      <c r="B6" s="207" t="s">
        <v>390</v>
      </c>
      <c r="C6" s="207" t="s">
        <v>270</v>
      </c>
      <c r="D6" s="207" t="s">
        <v>388</v>
      </c>
      <c r="E6" s="209" t="s">
        <v>451</v>
      </c>
      <c r="F6" s="114"/>
      <c r="G6" s="196"/>
      <c r="H6" s="196"/>
      <c r="I6" s="197"/>
      <c r="J6" s="201"/>
      <c r="K6" s="201"/>
      <c r="L6" s="228"/>
      <c r="M6" s="196"/>
      <c r="N6" s="196"/>
      <c r="O6" s="197"/>
      <c r="S6" s="201"/>
      <c r="T6" s="196"/>
      <c r="U6" s="196"/>
      <c r="V6" s="197"/>
      <c r="X6" s="196"/>
      <c r="Y6" s="196"/>
      <c r="Z6" s="197"/>
    </row>
    <row r="7" spans="1:29" ht="11.25" customHeight="1" x14ac:dyDescent="0.2">
      <c r="A7" s="206"/>
      <c r="B7" s="208"/>
      <c r="C7" s="208"/>
      <c r="D7" s="208"/>
      <c r="E7" s="210"/>
      <c r="F7" s="115"/>
      <c r="G7" s="196"/>
      <c r="H7" s="196"/>
      <c r="I7" s="197"/>
      <c r="J7" s="201"/>
      <c r="K7" s="201"/>
      <c r="L7" s="228"/>
      <c r="M7" s="196"/>
      <c r="N7" s="196"/>
      <c r="O7" s="197"/>
      <c r="S7" s="201"/>
      <c r="T7" s="196"/>
      <c r="U7" s="196"/>
      <c r="V7" s="197"/>
      <c r="X7" s="196"/>
      <c r="Y7" s="196"/>
      <c r="Z7" s="197"/>
    </row>
    <row r="8" spans="1:29" ht="2.25" customHeight="1" x14ac:dyDescent="0.2">
      <c r="A8" s="173"/>
      <c r="B8" s="150"/>
      <c r="C8" s="150"/>
      <c r="D8" s="150"/>
      <c r="E8" s="154"/>
      <c r="F8" s="115"/>
      <c r="G8" s="151" t="s">
        <v>95</v>
      </c>
      <c r="H8" s="151" t="s">
        <v>95</v>
      </c>
      <c r="I8" s="152"/>
      <c r="J8" s="153"/>
      <c r="K8" s="153"/>
      <c r="L8" s="174"/>
      <c r="M8" s="175"/>
      <c r="N8" s="175"/>
      <c r="O8" s="176"/>
      <c r="S8" s="153"/>
      <c r="T8" s="175"/>
      <c r="U8" s="175"/>
      <c r="V8" s="176"/>
      <c r="X8" s="175"/>
      <c r="Y8" s="175"/>
      <c r="Z8" s="176"/>
    </row>
    <row r="9" spans="1:29" ht="23.1" customHeight="1" x14ac:dyDescent="0.2">
      <c r="A9" s="60">
        <v>1.1000000000000001</v>
      </c>
      <c r="B9" s="19" t="s">
        <v>73</v>
      </c>
      <c r="C9" s="203" t="s">
        <v>272</v>
      </c>
      <c r="D9" s="34"/>
      <c r="E9" s="124" t="str">
        <f t="shared" ref="E9:E20" si="0">IF(G9="x",AC$9," ")</f>
        <v xml:space="preserve"> </v>
      </c>
      <c r="F9" s="125"/>
      <c r="G9" s="126"/>
      <c r="H9" s="126"/>
      <c r="I9" s="123"/>
      <c r="J9" s="34">
        <f>S9</f>
        <v>5</v>
      </c>
      <c r="K9" s="34">
        <f>MAX(P9:R9)</f>
        <v>0</v>
      </c>
      <c r="L9" s="48">
        <f>(SUM(K9:K20))/((SUM(J9:J20)*O$9))</f>
        <v>0</v>
      </c>
      <c r="M9" s="1">
        <v>0</v>
      </c>
      <c r="N9" s="1">
        <v>1</v>
      </c>
      <c r="O9" s="1">
        <v>2</v>
      </c>
      <c r="P9" s="1">
        <f>IF(G9&gt;1,M$9*J$9,0)</f>
        <v>0</v>
      </c>
      <c r="Q9" s="1">
        <f>IF(H9&gt;1,J9*N$9,0)</f>
        <v>0</v>
      </c>
      <c r="R9" s="1">
        <f>IF(I9&gt;1,O$9*$J9,0)</f>
        <v>0</v>
      </c>
      <c r="S9" s="34">
        <v>5</v>
      </c>
      <c r="T9" s="1">
        <f>COUNTA(G9:G20)</f>
        <v>0</v>
      </c>
      <c r="U9" s="1">
        <f>COUNTA(H9:H20)</f>
        <v>0</v>
      </c>
      <c r="V9" s="1">
        <f>COUNTA(I9:I20)</f>
        <v>0</v>
      </c>
      <c r="X9" s="31">
        <f>IF(J9&gt;1,G9," ")</f>
        <v>0</v>
      </c>
      <c r="Y9" s="31">
        <f>IF(J9&gt;1,H9," ")</f>
        <v>0</v>
      </c>
      <c r="Z9" s="31">
        <f>IF(J9&gt;1,I9," ")</f>
        <v>0</v>
      </c>
      <c r="AC9" s="1" t="s">
        <v>242</v>
      </c>
    </row>
    <row r="10" spans="1:29" ht="23.1" customHeight="1" x14ac:dyDescent="0.2">
      <c r="A10" s="60">
        <v>1.2</v>
      </c>
      <c r="B10" s="21" t="s">
        <v>449</v>
      </c>
      <c r="C10" s="203"/>
      <c r="D10" s="127"/>
      <c r="E10" s="124" t="str">
        <f t="shared" si="0"/>
        <v xml:space="preserve"> </v>
      </c>
      <c r="F10" s="125"/>
      <c r="G10" s="126"/>
      <c r="H10" s="126"/>
      <c r="I10" s="123"/>
      <c r="J10" s="34">
        <f t="shared" ref="J10:J20" si="1">S10</f>
        <v>4</v>
      </c>
      <c r="K10" s="34">
        <f>MAX(P10:R10)</f>
        <v>0</v>
      </c>
      <c r="P10" s="1">
        <f>IF(G10&gt;1,M$9*J$9,0)</f>
        <v>0</v>
      </c>
      <c r="Q10" s="1">
        <f>IF(H10&gt;1,J10*N$9,0)</f>
        <v>0</v>
      </c>
      <c r="R10" s="1">
        <f>IF(I10&gt;1,O$9*$J10,0)</f>
        <v>0</v>
      </c>
      <c r="S10" s="34">
        <v>4</v>
      </c>
      <c r="T10" s="48">
        <f>T9/COUNTA($J9:$J20)</f>
        <v>0</v>
      </c>
      <c r="U10" s="48">
        <f>U9/COUNTA($J9:$J20)</f>
        <v>0</v>
      </c>
      <c r="V10" s="48">
        <f>V9/COUNTA($J9:$J20)</f>
        <v>0</v>
      </c>
      <c r="X10" s="31">
        <f t="shared" ref="X10:X75" si="2">IF(J10&gt;1,G10," ")</f>
        <v>0</v>
      </c>
      <c r="Y10" s="31">
        <f t="shared" ref="Y10:Y75" si="3">IF(J10&gt;1,H10," ")</f>
        <v>0</v>
      </c>
      <c r="Z10" s="31">
        <f t="shared" ref="Z10:Z75" si="4">IF(J10&gt;1,I10," ")</f>
        <v>0</v>
      </c>
    </row>
    <row r="11" spans="1:29" ht="23.1" customHeight="1" x14ac:dyDescent="0.2">
      <c r="A11" s="60">
        <v>1.3</v>
      </c>
      <c r="B11" s="21" t="s">
        <v>97</v>
      </c>
      <c r="C11" s="203"/>
      <c r="D11" s="127"/>
      <c r="E11" s="124" t="str">
        <f t="shared" si="0"/>
        <v xml:space="preserve"> </v>
      </c>
      <c r="F11" s="125"/>
      <c r="G11" s="126"/>
      <c r="H11" s="126"/>
      <c r="I11" s="123"/>
      <c r="J11" s="34">
        <f t="shared" si="1"/>
        <v>1</v>
      </c>
      <c r="K11" s="34">
        <f t="shared" ref="K11:K20" si="5">MAX(P11:R11)</f>
        <v>0</v>
      </c>
      <c r="P11" s="1">
        <f t="shared" ref="P11:P20" si="6">IF(G11&gt;1,M$9*J$9,0)</f>
        <v>0</v>
      </c>
      <c r="Q11" s="1">
        <f t="shared" ref="Q11:Q20" si="7">IF(H11&gt;1,J11*N$9,0)</f>
        <v>0</v>
      </c>
      <c r="R11" s="1">
        <f t="shared" ref="R11:R20" si="8">IF(I11&gt;1,O$9*$J11,0)</f>
        <v>0</v>
      </c>
      <c r="S11" s="34">
        <v>1</v>
      </c>
      <c r="X11" s="31" t="str">
        <f t="shared" si="2"/>
        <v xml:space="preserve"> </v>
      </c>
      <c r="Y11" s="31" t="str">
        <f t="shared" si="3"/>
        <v xml:space="preserve"> </v>
      </c>
      <c r="Z11" s="31" t="str">
        <f t="shared" si="4"/>
        <v xml:space="preserve"> </v>
      </c>
    </row>
    <row r="12" spans="1:29" ht="23.1" customHeight="1" x14ac:dyDescent="0.2">
      <c r="A12" s="60">
        <v>1.4</v>
      </c>
      <c r="B12" s="21" t="s">
        <v>284</v>
      </c>
      <c r="C12" s="203"/>
      <c r="D12" s="127"/>
      <c r="E12" s="124" t="str">
        <f t="shared" ref="E12:E76" si="9">IF(G12="x",AC$9," ")</f>
        <v xml:space="preserve"> </v>
      </c>
      <c r="F12" s="125"/>
      <c r="G12" s="126"/>
      <c r="H12" s="126"/>
      <c r="I12" s="123"/>
      <c r="J12" s="34">
        <f t="shared" si="1"/>
        <v>1</v>
      </c>
      <c r="K12" s="34">
        <f t="shared" si="5"/>
        <v>0</v>
      </c>
      <c r="P12" s="1">
        <f t="shared" si="6"/>
        <v>0</v>
      </c>
      <c r="Q12" s="1">
        <f t="shared" si="7"/>
        <v>0</v>
      </c>
      <c r="R12" s="1">
        <f t="shared" si="8"/>
        <v>0</v>
      </c>
      <c r="S12" s="34">
        <v>1</v>
      </c>
      <c r="X12" s="31" t="str">
        <f t="shared" si="2"/>
        <v xml:space="preserve"> </v>
      </c>
      <c r="Y12" s="31" t="str">
        <f t="shared" si="3"/>
        <v xml:space="preserve"> </v>
      </c>
      <c r="Z12" s="31" t="str">
        <f t="shared" si="4"/>
        <v xml:space="preserve"> </v>
      </c>
    </row>
    <row r="13" spans="1:29" ht="23.1" customHeight="1" x14ac:dyDescent="0.2">
      <c r="A13" s="60">
        <v>1.5</v>
      </c>
      <c r="B13" s="21" t="s">
        <v>417</v>
      </c>
      <c r="C13" s="203"/>
      <c r="D13" s="127"/>
      <c r="E13" s="124" t="str">
        <f t="shared" si="0"/>
        <v xml:space="preserve"> </v>
      </c>
      <c r="F13" s="125"/>
      <c r="G13" s="126"/>
      <c r="H13" s="126"/>
      <c r="I13" s="123"/>
      <c r="J13" s="34">
        <f t="shared" si="1"/>
        <v>1</v>
      </c>
      <c r="K13" s="34">
        <f t="shared" si="5"/>
        <v>0</v>
      </c>
      <c r="P13" s="1">
        <f t="shared" si="6"/>
        <v>0</v>
      </c>
      <c r="Q13" s="1">
        <f t="shared" si="7"/>
        <v>0</v>
      </c>
      <c r="R13" s="1">
        <f t="shared" si="8"/>
        <v>0</v>
      </c>
      <c r="S13" s="34">
        <v>1</v>
      </c>
      <c r="X13" s="31" t="str">
        <f t="shared" si="2"/>
        <v xml:space="preserve"> </v>
      </c>
      <c r="Y13" s="31" t="str">
        <f t="shared" si="3"/>
        <v xml:space="preserve"> </v>
      </c>
      <c r="Z13" s="31" t="str">
        <f t="shared" si="4"/>
        <v xml:space="preserve"> </v>
      </c>
    </row>
    <row r="14" spans="1:29" ht="22.5" x14ac:dyDescent="0.2">
      <c r="A14" s="60">
        <v>1.6</v>
      </c>
      <c r="B14" s="21" t="s">
        <v>418</v>
      </c>
      <c r="C14" s="203"/>
      <c r="D14" s="127"/>
      <c r="E14" s="124" t="str">
        <f t="shared" si="0"/>
        <v xml:space="preserve"> </v>
      </c>
      <c r="F14" s="125"/>
      <c r="G14" s="126"/>
      <c r="H14" s="126"/>
      <c r="I14" s="123"/>
      <c r="J14" s="34">
        <f t="shared" si="1"/>
        <v>1</v>
      </c>
      <c r="K14" s="34">
        <f t="shared" si="5"/>
        <v>0</v>
      </c>
      <c r="P14" s="1">
        <f t="shared" si="6"/>
        <v>0</v>
      </c>
      <c r="Q14" s="1">
        <f t="shared" si="7"/>
        <v>0</v>
      </c>
      <c r="R14" s="1">
        <f t="shared" si="8"/>
        <v>0</v>
      </c>
      <c r="S14" s="34">
        <v>1</v>
      </c>
      <c r="X14" s="31" t="str">
        <f t="shared" si="2"/>
        <v xml:space="preserve"> </v>
      </c>
      <c r="Y14" s="31" t="str">
        <f t="shared" si="3"/>
        <v xml:space="preserve"> </v>
      </c>
      <c r="Z14" s="31" t="str">
        <f t="shared" si="4"/>
        <v xml:space="preserve"> </v>
      </c>
    </row>
    <row r="15" spans="1:29" ht="23.1" customHeight="1" x14ac:dyDescent="0.2">
      <c r="A15" s="60">
        <v>1.7</v>
      </c>
      <c r="B15" s="56" t="s">
        <v>0</v>
      </c>
      <c r="C15" s="203"/>
      <c r="D15" s="127"/>
      <c r="E15" s="124" t="str">
        <f t="shared" si="0"/>
        <v xml:space="preserve"> </v>
      </c>
      <c r="F15" s="125"/>
      <c r="G15" s="126"/>
      <c r="H15" s="126"/>
      <c r="I15" s="123"/>
      <c r="J15" s="34">
        <f t="shared" si="1"/>
        <v>1</v>
      </c>
      <c r="K15" s="34">
        <f t="shared" si="5"/>
        <v>0</v>
      </c>
      <c r="P15" s="1">
        <f t="shared" si="6"/>
        <v>0</v>
      </c>
      <c r="Q15" s="1">
        <f t="shared" si="7"/>
        <v>0</v>
      </c>
      <c r="R15" s="1">
        <f t="shared" si="8"/>
        <v>0</v>
      </c>
      <c r="S15" s="34">
        <v>1</v>
      </c>
      <c r="X15" s="31" t="str">
        <f t="shared" si="2"/>
        <v xml:space="preserve"> </v>
      </c>
      <c r="Y15" s="31" t="str">
        <f t="shared" si="3"/>
        <v xml:space="preserve"> </v>
      </c>
      <c r="Z15" s="31" t="str">
        <f t="shared" si="4"/>
        <v xml:space="preserve"> </v>
      </c>
    </row>
    <row r="16" spans="1:29" ht="23.1" customHeight="1" x14ac:dyDescent="0.2">
      <c r="A16" s="60">
        <v>1.8</v>
      </c>
      <c r="B16" s="56" t="s">
        <v>477</v>
      </c>
      <c r="C16" s="203"/>
      <c r="D16" s="127"/>
      <c r="E16" s="124" t="str">
        <f t="shared" si="0"/>
        <v xml:space="preserve"> </v>
      </c>
      <c r="F16" s="125"/>
      <c r="G16" s="126"/>
      <c r="H16" s="126"/>
      <c r="I16" s="123"/>
      <c r="J16" s="34">
        <f t="shared" si="1"/>
        <v>1</v>
      </c>
      <c r="K16" s="34">
        <f t="shared" si="5"/>
        <v>0</v>
      </c>
      <c r="P16" s="1">
        <f t="shared" si="6"/>
        <v>0</v>
      </c>
      <c r="Q16" s="1">
        <f t="shared" si="7"/>
        <v>0</v>
      </c>
      <c r="R16" s="1">
        <f t="shared" si="8"/>
        <v>0</v>
      </c>
      <c r="S16" s="34">
        <v>1</v>
      </c>
      <c r="X16" s="31" t="str">
        <f t="shared" si="2"/>
        <v xml:space="preserve"> </v>
      </c>
      <c r="Y16" s="31" t="str">
        <f t="shared" si="3"/>
        <v xml:space="preserve"> </v>
      </c>
      <c r="Z16" s="31" t="str">
        <f t="shared" si="4"/>
        <v xml:space="preserve"> </v>
      </c>
    </row>
    <row r="17" spans="1:26" ht="23.1" customHeight="1" x14ac:dyDescent="0.2">
      <c r="A17" s="60">
        <v>1.9</v>
      </c>
      <c r="B17" s="56" t="s">
        <v>140</v>
      </c>
      <c r="C17" s="203"/>
      <c r="D17" s="127"/>
      <c r="E17" s="124" t="str">
        <f t="shared" si="0"/>
        <v xml:space="preserve"> </v>
      </c>
      <c r="F17" s="125"/>
      <c r="G17" s="126"/>
      <c r="H17" s="126"/>
      <c r="I17" s="123"/>
      <c r="J17" s="34">
        <f t="shared" si="1"/>
        <v>1</v>
      </c>
      <c r="K17" s="34">
        <f>MAX(P17:R17)</f>
        <v>0</v>
      </c>
      <c r="P17" s="1">
        <f>IF(G17&gt;1,M$9*J$9,0)</f>
        <v>0</v>
      </c>
      <c r="Q17" s="1">
        <f>IF(H17&gt;1,J17*N$9,0)</f>
        <v>0</v>
      </c>
      <c r="R17" s="1">
        <f>IF(I17&gt;1,O$9*$J17,0)</f>
        <v>0</v>
      </c>
      <c r="S17" s="34">
        <v>1</v>
      </c>
      <c r="X17" s="31" t="str">
        <f>IF(J17&gt;1,G17," ")</f>
        <v xml:space="preserve"> </v>
      </c>
      <c r="Y17" s="31" t="str">
        <f>IF(J17&gt;1,H17," ")</f>
        <v xml:space="preserve"> </v>
      </c>
      <c r="Z17" s="31" t="str">
        <f>IF(J17&gt;1,I17," ")</f>
        <v xml:space="preserve"> </v>
      </c>
    </row>
    <row r="18" spans="1:26" ht="23.1" customHeight="1" x14ac:dyDescent="0.2">
      <c r="A18" s="60">
        <v>1.1000000000000001</v>
      </c>
      <c r="B18" s="56" t="s">
        <v>139</v>
      </c>
      <c r="C18" s="203"/>
      <c r="D18" s="127"/>
      <c r="E18" s="124" t="str">
        <f t="shared" si="0"/>
        <v xml:space="preserve"> </v>
      </c>
      <c r="F18" s="125"/>
      <c r="G18" s="126"/>
      <c r="H18" s="126"/>
      <c r="I18" s="123"/>
      <c r="J18" s="34">
        <f t="shared" si="1"/>
        <v>1</v>
      </c>
      <c r="K18" s="34">
        <f>MAX(P18:R18)</f>
        <v>0</v>
      </c>
      <c r="P18" s="1">
        <f>IF(G18&gt;1,M$9*J$9,0)</f>
        <v>0</v>
      </c>
      <c r="Q18" s="1">
        <f>IF(H18&gt;1,J18*N$9,0)</f>
        <v>0</v>
      </c>
      <c r="R18" s="1">
        <f>IF(I18&gt;1,O$9*$J18,0)</f>
        <v>0</v>
      </c>
      <c r="S18" s="34">
        <v>1</v>
      </c>
      <c r="X18" s="31" t="str">
        <f>IF(J18&gt;1,G18," ")</f>
        <v xml:space="preserve"> </v>
      </c>
      <c r="Y18" s="31" t="str">
        <f>IF(J18&gt;1,H18," ")</f>
        <v xml:space="preserve"> </v>
      </c>
      <c r="Z18" s="31" t="str">
        <f>IF(J18&gt;1,I18," ")</f>
        <v xml:space="preserve"> </v>
      </c>
    </row>
    <row r="19" spans="1:26" ht="23.1" customHeight="1" x14ac:dyDescent="0.2">
      <c r="A19" s="60">
        <v>1.1100000000000001</v>
      </c>
      <c r="B19" s="56" t="s">
        <v>476</v>
      </c>
      <c r="C19" s="203"/>
      <c r="D19" s="127"/>
      <c r="E19" s="124" t="str">
        <f t="shared" si="0"/>
        <v xml:space="preserve"> </v>
      </c>
      <c r="F19" s="125"/>
      <c r="G19" s="126"/>
      <c r="H19" s="126"/>
      <c r="I19" s="123"/>
      <c r="J19" s="34">
        <f t="shared" si="1"/>
        <v>1</v>
      </c>
      <c r="K19" s="34">
        <f t="shared" si="5"/>
        <v>0</v>
      </c>
      <c r="P19" s="1">
        <f t="shared" si="6"/>
        <v>0</v>
      </c>
      <c r="Q19" s="1">
        <f t="shared" si="7"/>
        <v>0</v>
      </c>
      <c r="R19" s="1">
        <f t="shared" si="8"/>
        <v>0</v>
      </c>
      <c r="S19" s="34">
        <v>1</v>
      </c>
      <c r="X19" s="31" t="str">
        <f t="shared" si="2"/>
        <v xml:space="preserve"> </v>
      </c>
      <c r="Y19" s="31" t="str">
        <f t="shared" si="3"/>
        <v xml:space="preserve"> </v>
      </c>
      <c r="Z19" s="31" t="str">
        <f t="shared" si="4"/>
        <v xml:space="preserve"> </v>
      </c>
    </row>
    <row r="20" spans="1:26" ht="23.25" thickBot="1" x14ac:dyDescent="0.25">
      <c r="A20" s="60">
        <v>1.1200000000000001</v>
      </c>
      <c r="B20" s="32" t="s">
        <v>264</v>
      </c>
      <c r="C20" s="211"/>
      <c r="D20" s="128"/>
      <c r="E20" s="124" t="str">
        <f t="shared" si="0"/>
        <v xml:space="preserve"> </v>
      </c>
      <c r="F20" s="125"/>
      <c r="G20" s="126"/>
      <c r="H20" s="126"/>
      <c r="I20" s="123"/>
      <c r="J20" s="34">
        <f t="shared" si="1"/>
        <v>1</v>
      </c>
      <c r="K20" s="34">
        <f t="shared" si="5"/>
        <v>0</v>
      </c>
      <c r="P20" s="1">
        <f t="shared" si="6"/>
        <v>0</v>
      </c>
      <c r="Q20" s="1">
        <f t="shared" si="7"/>
        <v>0</v>
      </c>
      <c r="R20" s="1">
        <f t="shared" si="8"/>
        <v>0</v>
      </c>
      <c r="S20" s="34">
        <v>1</v>
      </c>
      <c r="X20" s="31" t="str">
        <f t="shared" si="2"/>
        <v xml:space="preserve"> </v>
      </c>
      <c r="Y20" s="31" t="str">
        <f t="shared" si="3"/>
        <v xml:space="preserve"> </v>
      </c>
      <c r="Z20" s="31" t="str">
        <f t="shared" si="4"/>
        <v xml:space="preserve"> </v>
      </c>
    </row>
    <row r="21" spans="1:26" ht="22.5" x14ac:dyDescent="0.2">
      <c r="A21" s="59" t="s">
        <v>392</v>
      </c>
      <c r="B21" s="33" t="s">
        <v>391</v>
      </c>
      <c r="C21" s="11" t="s">
        <v>270</v>
      </c>
      <c r="D21" s="12" t="s">
        <v>388</v>
      </c>
      <c r="E21" s="11" t="s">
        <v>452</v>
      </c>
      <c r="F21" s="116"/>
      <c r="G21" s="198"/>
      <c r="H21" s="199"/>
      <c r="I21" s="200"/>
      <c r="S21" s="31"/>
      <c r="X21" s="31" t="str">
        <f t="shared" si="2"/>
        <v xml:space="preserve"> </v>
      </c>
      <c r="Y21" s="31" t="str">
        <f t="shared" si="3"/>
        <v xml:space="preserve"> </v>
      </c>
      <c r="Z21" s="31" t="str">
        <f t="shared" si="4"/>
        <v xml:space="preserve"> </v>
      </c>
    </row>
    <row r="22" spans="1:26" ht="23.1" customHeight="1" x14ac:dyDescent="0.2">
      <c r="A22" s="60">
        <v>2.1</v>
      </c>
      <c r="B22" s="61" t="s">
        <v>124</v>
      </c>
      <c r="C22" s="203" t="s">
        <v>157</v>
      </c>
      <c r="D22" s="129"/>
      <c r="E22" s="124" t="str">
        <f t="shared" si="9"/>
        <v xml:space="preserve"> </v>
      </c>
      <c r="F22" s="125"/>
      <c r="G22" s="126"/>
      <c r="H22" s="126"/>
      <c r="I22" s="123"/>
      <c r="J22" s="34">
        <f t="shared" ref="J22:J27" si="10">S22</f>
        <v>5</v>
      </c>
      <c r="K22" s="34">
        <f t="shared" ref="K22:K27" si="11">MAX(P22:R22)</f>
        <v>0</v>
      </c>
      <c r="L22" s="48">
        <f>(SUM(K22:K27))/((SUM(J22:J27)*O$9))</f>
        <v>0</v>
      </c>
      <c r="P22" s="1">
        <f t="shared" ref="P22:P27" si="12">IF(G22&gt;1,M$9*J$9,0)</f>
        <v>0</v>
      </c>
      <c r="Q22" s="1">
        <f t="shared" ref="Q22:Q27" si="13">IF(H22&gt;1,J22*N$9,0)</f>
        <v>0</v>
      </c>
      <c r="R22" s="1">
        <f t="shared" ref="R22:R27" si="14">IF(I22&gt;1,O$9*$J22,0)</f>
        <v>0</v>
      </c>
      <c r="S22" s="34">
        <v>5</v>
      </c>
      <c r="T22" s="1">
        <f>COUNTA(G22:G27)</f>
        <v>0</v>
      </c>
      <c r="U22" s="1">
        <f>COUNTA(H22:H27)</f>
        <v>0</v>
      </c>
      <c r="V22" s="1">
        <f>COUNTA(I22:I27)</f>
        <v>0</v>
      </c>
      <c r="X22" s="31">
        <f t="shared" si="2"/>
        <v>0</v>
      </c>
      <c r="Y22" s="31">
        <f t="shared" si="3"/>
        <v>0</v>
      </c>
      <c r="Z22" s="31">
        <f t="shared" si="4"/>
        <v>0</v>
      </c>
    </row>
    <row r="23" spans="1:26" ht="23.1" customHeight="1" x14ac:dyDescent="0.2">
      <c r="A23" s="60">
        <v>2.2000000000000002</v>
      </c>
      <c r="B23" s="62" t="s">
        <v>125</v>
      </c>
      <c r="C23" s="203"/>
      <c r="D23" s="129"/>
      <c r="E23" s="124" t="str">
        <f t="shared" si="9"/>
        <v xml:space="preserve"> </v>
      </c>
      <c r="F23" s="125"/>
      <c r="G23" s="126"/>
      <c r="H23" s="126"/>
      <c r="I23" s="123"/>
      <c r="J23" s="34">
        <f t="shared" si="10"/>
        <v>4</v>
      </c>
      <c r="K23" s="34">
        <f t="shared" si="11"/>
        <v>0</v>
      </c>
      <c r="P23" s="1">
        <f t="shared" si="12"/>
        <v>0</v>
      </c>
      <c r="Q23" s="1">
        <f t="shared" si="13"/>
        <v>0</v>
      </c>
      <c r="R23" s="1">
        <f t="shared" si="14"/>
        <v>0</v>
      </c>
      <c r="S23" s="34">
        <v>4</v>
      </c>
      <c r="T23" s="48">
        <f>T22/COUNTA($J22:$J27)</f>
        <v>0</v>
      </c>
      <c r="U23" s="48">
        <f>U22/COUNTA($J22:$J27)</f>
        <v>0</v>
      </c>
      <c r="V23" s="48">
        <f>V22/COUNTA($J22:$J27)</f>
        <v>0</v>
      </c>
      <c r="X23" s="31">
        <f t="shared" si="2"/>
        <v>0</v>
      </c>
      <c r="Y23" s="31">
        <f t="shared" si="3"/>
        <v>0</v>
      </c>
      <c r="Z23" s="31">
        <f t="shared" si="4"/>
        <v>0</v>
      </c>
    </row>
    <row r="24" spans="1:26" ht="23.1" customHeight="1" x14ac:dyDescent="0.2">
      <c r="A24" s="60">
        <v>2.2999999999999998</v>
      </c>
      <c r="B24" s="62" t="s">
        <v>419</v>
      </c>
      <c r="C24" s="203"/>
      <c r="D24" s="129"/>
      <c r="E24" s="124" t="str">
        <f t="shared" si="9"/>
        <v xml:space="preserve"> </v>
      </c>
      <c r="F24" s="125"/>
      <c r="G24" s="126"/>
      <c r="H24" s="126"/>
      <c r="I24" s="123"/>
      <c r="J24" s="34">
        <f t="shared" si="10"/>
        <v>1</v>
      </c>
      <c r="K24" s="34">
        <f t="shared" si="11"/>
        <v>0</v>
      </c>
      <c r="P24" s="1">
        <f t="shared" si="12"/>
        <v>0</v>
      </c>
      <c r="Q24" s="1">
        <f t="shared" si="13"/>
        <v>0</v>
      </c>
      <c r="R24" s="1">
        <f t="shared" si="14"/>
        <v>0</v>
      </c>
      <c r="S24" s="34">
        <v>1</v>
      </c>
      <c r="X24" s="31" t="str">
        <f t="shared" si="2"/>
        <v xml:space="preserve"> </v>
      </c>
      <c r="Y24" s="31" t="str">
        <f t="shared" si="3"/>
        <v xml:space="preserve"> </v>
      </c>
      <c r="Z24" s="31" t="str">
        <f t="shared" si="4"/>
        <v xml:space="preserve"> </v>
      </c>
    </row>
    <row r="25" spans="1:26" ht="23.1" customHeight="1" x14ac:dyDescent="0.2">
      <c r="A25" s="60">
        <v>2.4</v>
      </c>
      <c r="B25" s="62" t="s">
        <v>78</v>
      </c>
      <c r="C25" s="203"/>
      <c r="D25" s="129"/>
      <c r="E25" s="124" t="str">
        <f t="shared" si="9"/>
        <v xml:space="preserve"> </v>
      </c>
      <c r="F25" s="125"/>
      <c r="G25" s="126"/>
      <c r="H25" s="126"/>
      <c r="I25" s="123"/>
      <c r="J25" s="34">
        <f t="shared" si="10"/>
        <v>2</v>
      </c>
      <c r="K25" s="34">
        <f t="shared" si="11"/>
        <v>0</v>
      </c>
      <c r="P25" s="1">
        <f t="shared" si="12"/>
        <v>0</v>
      </c>
      <c r="Q25" s="1">
        <f t="shared" si="13"/>
        <v>0</v>
      </c>
      <c r="R25" s="1">
        <f t="shared" si="14"/>
        <v>0</v>
      </c>
      <c r="S25" s="34">
        <v>2</v>
      </c>
      <c r="X25" s="31">
        <f t="shared" si="2"/>
        <v>0</v>
      </c>
      <c r="Y25" s="31">
        <f t="shared" si="3"/>
        <v>0</v>
      </c>
      <c r="Z25" s="31">
        <f t="shared" si="4"/>
        <v>0</v>
      </c>
    </row>
    <row r="26" spans="1:26" ht="23.1" customHeight="1" x14ac:dyDescent="0.2">
      <c r="A26" s="60">
        <v>2.5</v>
      </c>
      <c r="B26" s="62" t="s">
        <v>420</v>
      </c>
      <c r="C26" s="203"/>
      <c r="D26" s="129"/>
      <c r="E26" s="124" t="str">
        <f t="shared" si="9"/>
        <v xml:space="preserve"> </v>
      </c>
      <c r="F26" s="125"/>
      <c r="G26" s="126"/>
      <c r="H26" s="126"/>
      <c r="I26" s="123"/>
      <c r="J26" s="34">
        <f t="shared" si="10"/>
        <v>1</v>
      </c>
      <c r="K26" s="34">
        <f t="shared" si="11"/>
        <v>0</v>
      </c>
      <c r="P26" s="1">
        <f t="shared" si="12"/>
        <v>0</v>
      </c>
      <c r="Q26" s="1">
        <f t="shared" si="13"/>
        <v>0</v>
      </c>
      <c r="R26" s="1">
        <f t="shared" si="14"/>
        <v>0</v>
      </c>
      <c r="S26" s="34">
        <v>1</v>
      </c>
      <c r="X26" s="31" t="str">
        <f t="shared" si="2"/>
        <v xml:space="preserve"> </v>
      </c>
      <c r="Y26" s="31" t="str">
        <f t="shared" si="3"/>
        <v xml:space="preserve"> </v>
      </c>
      <c r="Z26" s="31" t="str">
        <f t="shared" si="4"/>
        <v xml:space="preserve"> </v>
      </c>
    </row>
    <row r="27" spans="1:26" ht="23.1" customHeight="1" thickBot="1" x14ac:dyDescent="0.25">
      <c r="A27" s="60">
        <v>2.6</v>
      </c>
      <c r="B27" s="87" t="s">
        <v>2</v>
      </c>
      <c r="C27" s="204"/>
      <c r="D27" s="130"/>
      <c r="E27" s="124" t="str">
        <f t="shared" si="9"/>
        <v xml:space="preserve"> </v>
      </c>
      <c r="F27" s="125"/>
      <c r="G27" s="126"/>
      <c r="H27" s="126"/>
      <c r="I27" s="123"/>
      <c r="J27" s="34">
        <f t="shared" si="10"/>
        <v>1</v>
      </c>
      <c r="K27" s="34">
        <f t="shared" si="11"/>
        <v>0</v>
      </c>
      <c r="P27" s="1">
        <f t="shared" si="12"/>
        <v>0</v>
      </c>
      <c r="Q27" s="1">
        <f t="shared" si="13"/>
        <v>0</v>
      </c>
      <c r="R27" s="1">
        <f t="shared" si="14"/>
        <v>0</v>
      </c>
      <c r="S27" s="34">
        <v>1</v>
      </c>
      <c r="X27" s="31" t="str">
        <f t="shared" si="2"/>
        <v xml:space="preserve"> </v>
      </c>
      <c r="Y27" s="31" t="str">
        <f t="shared" si="3"/>
        <v xml:space="preserve"> </v>
      </c>
      <c r="Z27" s="31" t="str">
        <f t="shared" si="4"/>
        <v xml:space="preserve"> </v>
      </c>
    </row>
    <row r="28" spans="1:26" ht="22.5" x14ac:dyDescent="0.2">
      <c r="A28" s="63" t="s">
        <v>393</v>
      </c>
      <c r="B28" s="10" t="s">
        <v>406</v>
      </c>
      <c r="C28" s="11" t="s">
        <v>270</v>
      </c>
      <c r="D28" s="12" t="s">
        <v>388</v>
      </c>
      <c r="E28" s="11" t="s">
        <v>452</v>
      </c>
      <c r="F28" s="116"/>
      <c r="G28" s="198"/>
      <c r="H28" s="199"/>
      <c r="I28" s="200"/>
      <c r="S28" s="31"/>
      <c r="X28" s="31" t="str">
        <f t="shared" si="2"/>
        <v xml:space="preserve"> </v>
      </c>
      <c r="Y28" s="31" t="str">
        <f t="shared" si="3"/>
        <v xml:space="preserve"> </v>
      </c>
      <c r="Z28" s="31" t="str">
        <f t="shared" si="4"/>
        <v xml:space="preserve"> </v>
      </c>
    </row>
    <row r="29" spans="1:26" ht="23.1" customHeight="1" x14ac:dyDescent="0.2">
      <c r="A29" s="71">
        <v>3.1</v>
      </c>
      <c r="B29" s="56" t="s">
        <v>422</v>
      </c>
      <c r="C29" s="215" t="s">
        <v>114</v>
      </c>
      <c r="D29" s="131"/>
      <c r="E29" s="124" t="str">
        <f t="shared" si="9"/>
        <v xml:space="preserve"> </v>
      </c>
      <c r="F29" s="125"/>
      <c r="G29" s="132"/>
      <c r="H29" s="132"/>
      <c r="I29" s="133"/>
      <c r="J29" s="34">
        <f>S29</f>
        <v>3</v>
      </c>
      <c r="K29" s="72">
        <f>MAX(P29:R29)</f>
        <v>0</v>
      </c>
      <c r="L29" s="48">
        <f>(SUM(K29:K32))/((SUM(J29:J32)*O$9))</f>
        <v>0</v>
      </c>
      <c r="P29" s="1">
        <f>IF(G29&gt;1,M$9*J$9,0)</f>
        <v>0</v>
      </c>
      <c r="Q29" s="1">
        <f>IF(H29&gt;1,J29*N$9,0)</f>
        <v>0</v>
      </c>
      <c r="R29" s="1">
        <f>IF(I29&gt;1,O$9*$J29,0)</f>
        <v>0</v>
      </c>
      <c r="S29" s="72">
        <v>3</v>
      </c>
      <c r="T29" s="1">
        <f>COUNTA(G29:G32)</f>
        <v>0</v>
      </c>
      <c r="U29" s="1">
        <f>COUNTA(H29:H32)</f>
        <v>0</v>
      </c>
      <c r="V29" s="1">
        <f>COUNTA(I29:I32)</f>
        <v>0</v>
      </c>
      <c r="X29" s="31">
        <f t="shared" si="2"/>
        <v>0</v>
      </c>
      <c r="Y29" s="31">
        <f t="shared" si="3"/>
        <v>0</v>
      </c>
      <c r="Z29" s="31">
        <f t="shared" si="4"/>
        <v>0</v>
      </c>
    </row>
    <row r="30" spans="1:26" ht="23.1" customHeight="1" x14ac:dyDescent="0.2">
      <c r="A30" s="71">
        <v>3.2</v>
      </c>
      <c r="B30" s="56" t="s">
        <v>423</v>
      </c>
      <c r="C30" s="215"/>
      <c r="D30" s="131"/>
      <c r="E30" s="124" t="str">
        <f t="shared" si="9"/>
        <v xml:space="preserve"> </v>
      </c>
      <c r="F30" s="125"/>
      <c r="G30" s="132"/>
      <c r="H30" s="132"/>
      <c r="I30" s="133"/>
      <c r="J30" s="34">
        <f>S30</f>
        <v>3</v>
      </c>
      <c r="K30" s="72">
        <f>MAX(P30:R30)</f>
        <v>0</v>
      </c>
      <c r="L30" s="16"/>
      <c r="P30" s="1">
        <f>IF(G30&gt;1,M$9*J$9,0)</f>
        <v>0</v>
      </c>
      <c r="Q30" s="1">
        <f>IF(H30&gt;1,J30*N$9,0)</f>
        <v>0</v>
      </c>
      <c r="R30" s="1">
        <f>IF(I30&gt;1,O$9*$J30,0)</f>
        <v>0</v>
      </c>
      <c r="S30" s="72">
        <v>3</v>
      </c>
      <c r="T30" s="48">
        <f>T29/COUNTA($J29:$J32)</f>
        <v>0</v>
      </c>
      <c r="U30" s="48">
        <f>U29/COUNTA($J29:$J32)</f>
        <v>0</v>
      </c>
      <c r="V30" s="48">
        <f>V29/COUNTA($J29:$J32)</f>
        <v>0</v>
      </c>
      <c r="X30" s="31">
        <f t="shared" si="2"/>
        <v>0</v>
      </c>
      <c r="Y30" s="31">
        <f t="shared" si="3"/>
        <v>0</v>
      </c>
      <c r="Z30" s="31">
        <f t="shared" si="4"/>
        <v>0</v>
      </c>
    </row>
    <row r="31" spans="1:26" ht="23.1" customHeight="1" x14ac:dyDescent="0.2">
      <c r="A31" s="71">
        <v>3.3</v>
      </c>
      <c r="B31" s="56" t="s">
        <v>126</v>
      </c>
      <c r="C31" s="215"/>
      <c r="D31" s="134"/>
      <c r="E31" s="124" t="str">
        <f t="shared" si="9"/>
        <v xml:space="preserve"> </v>
      </c>
      <c r="F31" s="125"/>
      <c r="G31" s="132"/>
      <c r="H31" s="132"/>
      <c r="I31" s="133"/>
      <c r="J31" s="34">
        <f>S31</f>
        <v>3</v>
      </c>
      <c r="K31" s="72">
        <f>MAX(P31:R31)</f>
        <v>0</v>
      </c>
      <c r="L31" s="16"/>
      <c r="P31" s="1">
        <f>IF(G31&gt;1,M$9*J$9,0)</f>
        <v>0</v>
      </c>
      <c r="Q31" s="1">
        <f>IF(H31&gt;1,J31*N$9,0)</f>
        <v>0</v>
      </c>
      <c r="R31" s="1">
        <f>IF(I31&gt;1,O$9*$J31,0)</f>
        <v>0</v>
      </c>
      <c r="S31" s="72">
        <v>3</v>
      </c>
      <c r="X31" s="31">
        <f t="shared" si="2"/>
        <v>0</v>
      </c>
      <c r="Y31" s="31">
        <f t="shared" si="3"/>
        <v>0</v>
      </c>
      <c r="Z31" s="31">
        <f t="shared" si="4"/>
        <v>0</v>
      </c>
    </row>
    <row r="32" spans="1:26" ht="23.1" customHeight="1" thickBot="1" x14ac:dyDescent="0.25">
      <c r="A32" s="71">
        <v>3.4</v>
      </c>
      <c r="B32" s="57" t="s">
        <v>1</v>
      </c>
      <c r="C32" s="216"/>
      <c r="D32" s="135"/>
      <c r="E32" s="124" t="str">
        <f t="shared" si="9"/>
        <v xml:space="preserve"> </v>
      </c>
      <c r="F32" s="125"/>
      <c r="G32" s="132"/>
      <c r="H32" s="132"/>
      <c r="I32" s="133"/>
      <c r="J32" s="34">
        <f>S32</f>
        <v>1</v>
      </c>
      <c r="K32" s="72">
        <f>MAX(P32:R32)</f>
        <v>0</v>
      </c>
      <c r="L32" s="16"/>
      <c r="P32" s="1">
        <f>IF(G32&gt;1,M$9*J$9,0)</f>
        <v>0</v>
      </c>
      <c r="Q32" s="1">
        <f>IF(H32&gt;1,J32*N$9,0)</f>
        <v>0</v>
      </c>
      <c r="R32" s="1">
        <f>IF(I32&gt;1,O$9*$J32,0)</f>
        <v>0</v>
      </c>
      <c r="S32" s="72">
        <v>1</v>
      </c>
      <c r="X32" s="31" t="str">
        <f t="shared" si="2"/>
        <v xml:space="preserve"> </v>
      </c>
      <c r="Y32" s="31" t="str">
        <f t="shared" si="3"/>
        <v xml:space="preserve"> </v>
      </c>
      <c r="Z32" s="31" t="str">
        <f t="shared" si="4"/>
        <v xml:space="preserve"> </v>
      </c>
    </row>
    <row r="33" spans="1:26" ht="22.5" x14ac:dyDescent="0.2">
      <c r="A33" s="63" t="s">
        <v>445</v>
      </c>
      <c r="B33" s="10" t="s">
        <v>447</v>
      </c>
      <c r="C33" s="11" t="s">
        <v>270</v>
      </c>
      <c r="D33" s="12" t="s">
        <v>388</v>
      </c>
      <c r="E33" s="11" t="s">
        <v>452</v>
      </c>
      <c r="F33" s="116"/>
      <c r="G33" s="198"/>
      <c r="H33" s="199"/>
      <c r="I33" s="200"/>
      <c r="S33" s="31"/>
      <c r="X33" s="31" t="str">
        <f t="shared" si="2"/>
        <v xml:space="preserve"> </v>
      </c>
      <c r="Y33" s="31" t="str">
        <f t="shared" si="3"/>
        <v xml:space="preserve"> </v>
      </c>
      <c r="Z33" s="31" t="str">
        <f t="shared" si="4"/>
        <v xml:space="preserve"> </v>
      </c>
    </row>
    <row r="34" spans="1:26" ht="23.1" customHeight="1" x14ac:dyDescent="0.2">
      <c r="A34" s="64" t="s">
        <v>13</v>
      </c>
      <c r="B34" s="24" t="s">
        <v>115</v>
      </c>
      <c r="C34" s="219" t="s">
        <v>271</v>
      </c>
      <c r="D34" s="136"/>
      <c r="E34" s="124" t="str">
        <f t="shared" si="9"/>
        <v xml:space="preserve"> </v>
      </c>
      <c r="F34" s="125"/>
      <c r="G34" s="126"/>
      <c r="H34" s="126"/>
      <c r="I34" s="123"/>
      <c r="J34" s="34">
        <f t="shared" ref="J34:J52" si="15">S34</f>
        <v>1</v>
      </c>
      <c r="K34" s="34">
        <f t="shared" ref="K34:K42" si="16">MAX(P34:R34)</f>
        <v>0</v>
      </c>
      <c r="L34" s="48">
        <f>(SUM(K34:K42))/((SUM(J34:J42)*O$9))</f>
        <v>0</v>
      </c>
      <c r="P34" s="1">
        <f t="shared" ref="P34:P42" si="17">IF(G34&gt;1,M$9*J$9,0)</f>
        <v>0</v>
      </c>
      <c r="Q34" s="1">
        <f t="shared" ref="Q34:Q42" si="18">IF(H34&gt;1,J34*N$9,0)</f>
        <v>0</v>
      </c>
      <c r="R34" s="1">
        <f t="shared" ref="R34:R42" si="19">IF(I34&gt;1,O$9*$J34,0)</f>
        <v>0</v>
      </c>
      <c r="S34" s="34">
        <v>1</v>
      </c>
      <c r="T34" s="1">
        <f>COUNTA(G34:G42)</f>
        <v>0</v>
      </c>
      <c r="U34" s="1">
        <f>COUNTA(H34:H42)</f>
        <v>0</v>
      </c>
      <c r="V34" s="1">
        <f>COUNTA(I34:I42)</f>
        <v>0</v>
      </c>
      <c r="X34" s="31" t="str">
        <f t="shared" si="2"/>
        <v xml:space="preserve"> </v>
      </c>
      <c r="Y34" s="31" t="str">
        <f t="shared" si="3"/>
        <v xml:space="preserve"> </v>
      </c>
      <c r="Z34" s="31" t="str">
        <f t="shared" si="4"/>
        <v xml:space="preserve"> </v>
      </c>
    </row>
    <row r="35" spans="1:26" ht="23.1" customHeight="1" x14ac:dyDescent="0.2">
      <c r="A35" s="64" t="s">
        <v>14</v>
      </c>
      <c r="B35" s="24" t="s">
        <v>116</v>
      </c>
      <c r="C35" s="220"/>
      <c r="D35" s="136"/>
      <c r="E35" s="124" t="str">
        <f t="shared" si="9"/>
        <v xml:space="preserve"> </v>
      </c>
      <c r="F35" s="125"/>
      <c r="G35" s="126"/>
      <c r="H35" s="126"/>
      <c r="I35" s="123"/>
      <c r="J35" s="34">
        <f t="shared" si="15"/>
        <v>1</v>
      </c>
      <c r="K35" s="34">
        <f t="shared" si="16"/>
        <v>0</v>
      </c>
      <c r="P35" s="1">
        <f t="shared" si="17"/>
        <v>0</v>
      </c>
      <c r="Q35" s="1">
        <f t="shared" si="18"/>
        <v>0</v>
      </c>
      <c r="R35" s="1">
        <f t="shared" si="19"/>
        <v>0</v>
      </c>
      <c r="S35" s="34">
        <v>1</v>
      </c>
      <c r="T35" s="48">
        <f>T34/COUNTA($J34:$J42)</f>
        <v>0</v>
      </c>
      <c r="U35" s="48">
        <f>U34/COUNTA($J34:$J42)</f>
        <v>0</v>
      </c>
      <c r="V35" s="48">
        <f>V34/COUNTA($J34:$J42)</f>
        <v>0</v>
      </c>
      <c r="X35" s="31" t="str">
        <f t="shared" si="2"/>
        <v xml:space="preserve"> </v>
      </c>
      <c r="Y35" s="31" t="str">
        <f t="shared" si="3"/>
        <v xml:space="preserve"> </v>
      </c>
      <c r="Z35" s="31" t="str">
        <f t="shared" si="4"/>
        <v xml:space="preserve"> </v>
      </c>
    </row>
    <row r="36" spans="1:26" ht="23.1" customHeight="1" x14ac:dyDescent="0.2">
      <c r="A36" s="64" t="s">
        <v>15</v>
      </c>
      <c r="B36" s="24" t="s">
        <v>117</v>
      </c>
      <c r="C36" s="220"/>
      <c r="D36" s="136"/>
      <c r="E36" s="124" t="str">
        <f t="shared" si="9"/>
        <v xml:space="preserve"> </v>
      </c>
      <c r="F36" s="125"/>
      <c r="G36" s="126"/>
      <c r="H36" s="126"/>
      <c r="I36" s="123"/>
      <c r="J36" s="34">
        <f t="shared" si="15"/>
        <v>1</v>
      </c>
      <c r="K36" s="34">
        <f t="shared" si="16"/>
        <v>0</v>
      </c>
      <c r="P36" s="1">
        <f t="shared" si="17"/>
        <v>0</v>
      </c>
      <c r="Q36" s="1">
        <f t="shared" si="18"/>
        <v>0</v>
      </c>
      <c r="R36" s="1">
        <f t="shared" si="19"/>
        <v>0</v>
      </c>
      <c r="S36" s="34">
        <v>1</v>
      </c>
      <c r="X36" s="31" t="str">
        <f t="shared" si="2"/>
        <v xml:space="preserve"> </v>
      </c>
      <c r="Y36" s="31" t="str">
        <f t="shared" si="3"/>
        <v xml:space="preserve"> </v>
      </c>
      <c r="Z36" s="31" t="str">
        <f t="shared" si="4"/>
        <v xml:space="preserve"> </v>
      </c>
    </row>
    <row r="37" spans="1:26" ht="23.1" customHeight="1" x14ac:dyDescent="0.2">
      <c r="A37" s="64" t="s">
        <v>16</v>
      </c>
      <c r="B37" s="24" t="s">
        <v>118</v>
      </c>
      <c r="C37" s="220"/>
      <c r="D37" s="136"/>
      <c r="E37" s="124" t="str">
        <f t="shared" si="9"/>
        <v xml:space="preserve"> </v>
      </c>
      <c r="F37" s="125"/>
      <c r="G37" s="126"/>
      <c r="H37" s="126"/>
      <c r="I37" s="123"/>
      <c r="J37" s="34">
        <f t="shared" si="15"/>
        <v>1</v>
      </c>
      <c r="K37" s="34">
        <f t="shared" si="16"/>
        <v>0</v>
      </c>
      <c r="P37" s="1">
        <f t="shared" si="17"/>
        <v>0</v>
      </c>
      <c r="Q37" s="1">
        <f t="shared" si="18"/>
        <v>0</v>
      </c>
      <c r="R37" s="1">
        <f t="shared" si="19"/>
        <v>0</v>
      </c>
      <c r="S37" s="34">
        <v>1</v>
      </c>
      <c r="X37" s="31" t="str">
        <f t="shared" si="2"/>
        <v xml:space="preserve"> </v>
      </c>
      <c r="Y37" s="31" t="str">
        <f t="shared" si="3"/>
        <v xml:space="preserve"> </v>
      </c>
      <c r="Z37" s="31" t="str">
        <f t="shared" si="4"/>
        <v xml:space="preserve"> </v>
      </c>
    </row>
    <row r="38" spans="1:26" ht="23.1" customHeight="1" x14ac:dyDescent="0.2">
      <c r="A38" s="64" t="s">
        <v>17</v>
      </c>
      <c r="B38" s="24" t="s">
        <v>119</v>
      </c>
      <c r="C38" s="220"/>
      <c r="D38" s="136"/>
      <c r="E38" s="124" t="str">
        <f t="shared" si="9"/>
        <v xml:space="preserve"> </v>
      </c>
      <c r="F38" s="125"/>
      <c r="G38" s="126"/>
      <c r="H38" s="126"/>
      <c r="I38" s="123"/>
      <c r="J38" s="34">
        <f t="shared" si="15"/>
        <v>1</v>
      </c>
      <c r="K38" s="34">
        <f t="shared" si="16"/>
        <v>0</v>
      </c>
      <c r="P38" s="1">
        <f t="shared" si="17"/>
        <v>0</v>
      </c>
      <c r="Q38" s="1">
        <f t="shared" si="18"/>
        <v>0</v>
      </c>
      <c r="R38" s="1">
        <f t="shared" si="19"/>
        <v>0</v>
      </c>
      <c r="S38" s="34">
        <v>1</v>
      </c>
      <c r="X38" s="31" t="str">
        <f t="shared" si="2"/>
        <v xml:space="preserve"> </v>
      </c>
      <c r="Y38" s="31" t="str">
        <f t="shared" si="3"/>
        <v xml:space="preserve"> </v>
      </c>
      <c r="Z38" s="31" t="str">
        <f t="shared" si="4"/>
        <v xml:space="preserve"> </v>
      </c>
    </row>
    <row r="39" spans="1:26" ht="23.1" customHeight="1" x14ac:dyDescent="0.2">
      <c r="A39" s="64" t="s">
        <v>18</v>
      </c>
      <c r="B39" s="24" t="s">
        <v>148</v>
      </c>
      <c r="C39" s="220"/>
      <c r="D39" s="137"/>
      <c r="E39" s="124" t="str">
        <f t="shared" si="9"/>
        <v xml:space="preserve"> </v>
      </c>
      <c r="F39" s="125"/>
      <c r="G39" s="126"/>
      <c r="H39" s="126"/>
      <c r="I39" s="123"/>
      <c r="J39" s="34">
        <f t="shared" si="15"/>
        <v>1</v>
      </c>
      <c r="K39" s="34">
        <f t="shared" si="16"/>
        <v>0</v>
      </c>
      <c r="P39" s="1">
        <f t="shared" si="17"/>
        <v>0</v>
      </c>
      <c r="Q39" s="1">
        <f t="shared" si="18"/>
        <v>0</v>
      </c>
      <c r="R39" s="1">
        <f t="shared" si="19"/>
        <v>0</v>
      </c>
      <c r="S39" s="34">
        <v>1</v>
      </c>
      <c r="X39" s="31" t="str">
        <f t="shared" si="2"/>
        <v xml:space="preserve"> </v>
      </c>
      <c r="Y39" s="31" t="str">
        <f t="shared" si="3"/>
        <v xml:space="preserve"> </v>
      </c>
      <c r="Z39" s="31" t="str">
        <f t="shared" si="4"/>
        <v xml:space="preserve"> </v>
      </c>
    </row>
    <row r="40" spans="1:26" ht="23.1" customHeight="1" x14ac:dyDescent="0.2">
      <c r="A40" s="64" t="s">
        <v>19</v>
      </c>
      <c r="B40" s="24" t="s">
        <v>149</v>
      </c>
      <c r="C40" s="220"/>
      <c r="D40" s="137"/>
      <c r="E40" s="124" t="str">
        <f t="shared" si="9"/>
        <v xml:space="preserve"> </v>
      </c>
      <c r="F40" s="125"/>
      <c r="G40" s="126"/>
      <c r="H40" s="126"/>
      <c r="I40" s="123"/>
      <c r="J40" s="34">
        <f t="shared" si="15"/>
        <v>1</v>
      </c>
      <c r="K40" s="34">
        <f t="shared" si="16"/>
        <v>0</v>
      </c>
      <c r="P40" s="1">
        <f t="shared" si="17"/>
        <v>0</v>
      </c>
      <c r="Q40" s="1">
        <f t="shared" si="18"/>
        <v>0</v>
      </c>
      <c r="R40" s="1">
        <f t="shared" si="19"/>
        <v>0</v>
      </c>
      <c r="S40" s="34">
        <v>1</v>
      </c>
      <c r="X40" s="31" t="str">
        <f t="shared" si="2"/>
        <v xml:space="preserve"> </v>
      </c>
      <c r="Y40" s="31" t="str">
        <f t="shared" si="3"/>
        <v xml:space="preserve"> </v>
      </c>
      <c r="Z40" s="31" t="str">
        <f t="shared" si="4"/>
        <v xml:space="preserve"> </v>
      </c>
    </row>
    <row r="41" spans="1:26" ht="23.1" customHeight="1" x14ac:dyDescent="0.2">
      <c r="A41" s="64" t="s">
        <v>20</v>
      </c>
      <c r="B41" s="24" t="s">
        <v>127</v>
      </c>
      <c r="C41" s="220"/>
      <c r="D41" s="137"/>
      <c r="E41" s="124" t="str">
        <f t="shared" si="9"/>
        <v xml:space="preserve"> </v>
      </c>
      <c r="F41" s="125"/>
      <c r="G41" s="126"/>
      <c r="H41" s="126"/>
      <c r="I41" s="123"/>
      <c r="J41" s="34">
        <f t="shared" si="15"/>
        <v>1</v>
      </c>
      <c r="K41" s="34">
        <f t="shared" si="16"/>
        <v>0</v>
      </c>
      <c r="P41" s="1">
        <f t="shared" si="17"/>
        <v>0</v>
      </c>
      <c r="Q41" s="1">
        <f t="shared" si="18"/>
        <v>0</v>
      </c>
      <c r="R41" s="1">
        <f t="shared" si="19"/>
        <v>0</v>
      </c>
      <c r="S41" s="34">
        <v>1</v>
      </c>
      <c r="X41" s="31" t="str">
        <f t="shared" si="2"/>
        <v xml:space="preserve"> </v>
      </c>
      <c r="Y41" s="31" t="str">
        <f t="shared" si="3"/>
        <v xml:space="preserve"> </v>
      </c>
      <c r="Z41" s="31" t="str">
        <f t="shared" si="4"/>
        <v xml:space="preserve"> </v>
      </c>
    </row>
    <row r="42" spans="1:26" ht="23.1" customHeight="1" thickBot="1" x14ac:dyDescent="0.25">
      <c r="A42" s="64" t="s">
        <v>21</v>
      </c>
      <c r="B42" s="26" t="s">
        <v>424</v>
      </c>
      <c r="C42" s="221"/>
      <c r="D42" s="138"/>
      <c r="E42" s="124" t="str">
        <f t="shared" si="9"/>
        <v xml:space="preserve"> </v>
      </c>
      <c r="F42" s="125"/>
      <c r="G42" s="126"/>
      <c r="H42" s="126"/>
      <c r="I42" s="123"/>
      <c r="J42" s="34">
        <f t="shared" si="15"/>
        <v>1</v>
      </c>
      <c r="K42" s="34">
        <f t="shared" si="16"/>
        <v>0</v>
      </c>
      <c r="P42" s="1">
        <f t="shared" si="17"/>
        <v>0</v>
      </c>
      <c r="Q42" s="1">
        <f t="shared" si="18"/>
        <v>0</v>
      </c>
      <c r="R42" s="1">
        <f t="shared" si="19"/>
        <v>0</v>
      </c>
      <c r="S42" s="34">
        <v>1</v>
      </c>
      <c r="X42" s="31" t="str">
        <f t="shared" si="2"/>
        <v xml:space="preserve"> </v>
      </c>
      <c r="Y42" s="31" t="str">
        <f t="shared" si="3"/>
        <v xml:space="preserve"> </v>
      </c>
      <c r="Z42" s="31" t="str">
        <f t="shared" si="4"/>
        <v xml:space="preserve"> </v>
      </c>
    </row>
    <row r="43" spans="1:26" ht="22.5" x14ac:dyDescent="0.2">
      <c r="A43" s="63" t="s">
        <v>446</v>
      </c>
      <c r="B43" s="10" t="s">
        <v>448</v>
      </c>
      <c r="C43" s="11" t="s">
        <v>270</v>
      </c>
      <c r="D43" s="12" t="s">
        <v>388</v>
      </c>
      <c r="E43" s="11" t="s">
        <v>452</v>
      </c>
      <c r="F43" s="116"/>
      <c r="G43" s="123"/>
      <c r="H43" s="123"/>
      <c r="I43" s="123"/>
      <c r="J43" s="34"/>
      <c r="S43" s="31"/>
      <c r="X43" s="31" t="str">
        <f t="shared" si="2"/>
        <v xml:space="preserve"> </v>
      </c>
      <c r="Y43" s="31" t="str">
        <f t="shared" si="3"/>
        <v xml:space="preserve"> </v>
      </c>
      <c r="Z43" s="31" t="str">
        <f t="shared" si="4"/>
        <v xml:space="preserve"> </v>
      </c>
    </row>
    <row r="44" spans="1:26" ht="23.1" customHeight="1" x14ac:dyDescent="0.2">
      <c r="A44" s="64" t="s">
        <v>22</v>
      </c>
      <c r="B44" s="24" t="s">
        <v>115</v>
      </c>
      <c r="C44" s="219" t="s">
        <v>271</v>
      </c>
      <c r="D44" s="136"/>
      <c r="E44" s="124" t="str">
        <f t="shared" si="9"/>
        <v xml:space="preserve"> </v>
      </c>
      <c r="F44" s="125"/>
      <c r="G44" s="123"/>
      <c r="H44" s="123"/>
      <c r="I44" s="123"/>
      <c r="J44" s="34">
        <f t="shared" si="15"/>
        <v>1</v>
      </c>
      <c r="K44" s="34">
        <f t="shared" ref="K44:K52" si="20">MAX(P44:R44)</f>
        <v>0</v>
      </c>
      <c r="L44" s="48">
        <f>(SUM(K44:K52))/((SUM(J44:J52)*O$9))</f>
        <v>0</v>
      </c>
      <c r="P44" s="1">
        <f t="shared" ref="P44:P52" si="21">IF(G44&gt;1,M$9*J$9,0)</f>
        <v>0</v>
      </c>
      <c r="Q44" s="1">
        <f t="shared" ref="Q44:Q52" si="22">IF(H44&gt;1,J44*N$9,0)</f>
        <v>0</v>
      </c>
      <c r="R44" s="1">
        <f t="shared" ref="R44:R52" si="23">IF(I44&gt;1,O$9*$J44,0)</f>
        <v>0</v>
      </c>
      <c r="S44" s="34">
        <v>1</v>
      </c>
      <c r="T44" s="1">
        <f>COUNTA(G44:G52)</f>
        <v>0</v>
      </c>
      <c r="U44" s="1">
        <f>COUNTA(H44:H52)</f>
        <v>0</v>
      </c>
      <c r="V44" s="1">
        <f>COUNTA(I44:I52)</f>
        <v>0</v>
      </c>
      <c r="X44" s="31" t="str">
        <f t="shared" si="2"/>
        <v xml:space="preserve"> </v>
      </c>
      <c r="Y44" s="31" t="str">
        <f t="shared" si="3"/>
        <v xml:space="preserve"> </v>
      </c>
      <c r="Z44" s="31" t="str">
        <f t="shared" si="4"/>
        <v xml:space="preserve"> </v>
      </c>
    </row>
    <row r="45" spans="1:26" ht="23.1" customHeight="1" x14ac:dyDescent="0.2">
      <c r="A45" s="64" t="s">
        <v>23</v>
      </c>
      <c r="B45" s="24" t="s">
        <v>116</v>
      </c>
      <c r="C45" s="220"/>
      <c r="D45" s="136"/>
      <c r="E45" s="124" t="str">
        <f t="shared" si="9"/>
        <v xml:space="preserve"> </v>
      </c>
      <c r="F45" s="125"/>
      <c r="G45" s="123"/>
      <c r="H45" s="123"/>
      <c r="I45" s="123"/>
      <c r="J45" s="34">
        <f t="shared" si="15"/>
        <v>1</v>
      </c>
      <c r="K45" s="34">
        <f t="shared" si="20"/>
        <v>0</v>
      </c>
      <c r="P45" s="1">
        <f t="shared" si="21"/>
        <v>0</v>
      </c>
      <c r="Q45" s="1">
        <f t="shared" si="22"/>
        <v>0</v>
      </c>
      <c r="R45" s="1">
        <f t="shared" si="23"/>
        <v>0</v>
      </c>
      <c r="S45" s="34">
        <v>1</v>
      </c>
      <c r="T45" s="48">
        <f>T44/COUNTA($J44:$J52)</f>
        <v>0</v>
      </c>
      <c r="U45" s="48">
        <f>U44/COUNTA($J44:$J52)</f>
        <v>0</v>
      </c>
      <c r="V45" s="48">
        <f>V44/COUNTA($J44:$J52)</f>
        <v>0</v>
      </c>
      <c r="X45" s="31" t="str">
        <f t="shared" si="2"/>
        <v xml:space="preserve"> </v>
      </c>
      <c r="Y45" s="31" t="str">
        <f t="shared" si="3"/>
        <v xml:space="preserve"> </v>
      </c>
      <c r="Z45" s="31" t="str">
        <f t="shared" si="4"/>
        <v xml:space="preserve"> </v>
      </c>
    </row>
    <row r="46" spans="1:26" ht="23.1" customHeight="1" x14ac:dyDescent="0.2">
      <c r="A46" s="64" t="s">
        <v>24</v>
      </c>
      <c r="B46" s="24" t="s">
        <v>117</v>
      </c>
      <c r="C46" s="220"/>
      <c r="D46" s="136"/>
      <c r="E46" s="124" t="str">
        <f t="shared" si="9"/>
        <v xml:space="preserve"> </v>
      </c>
      <c r="F46" s="125"/>
      <c r="G46" s="123"/>
      <c r="H46" s="123"/>
      <c r="I46" s="123"/>
      <c r="J46" s="34">
        <f t="shared" si="15"/>
        <v>1</v>
      </c>
      <c r="K46" s="34">
        <f t="shared" si="20"/>
        <v>0</v>
      </c>
      <c r="P46" s="1">
        <f t="shared" si="21"/>
        <v>0</v>
      </c>
      <c r="Q46" s="1">
        <f t="shared" si="22"/>
        <v>0</v>
      </c>
      <c r="R46" s="1">
        <f t="shared" si="23"/>
        <v>0</v>
      </c>
      <c r="S46" s="34">
        <v>1</v>
      </c>
      <c r="X46" s="31" t="str">
        <f t="shared" si="2"/>
        <v xml:space="preserve"> </v>
      </c>
      <c r="Y46" s="31" t="str">
        <f t="shared" si="3"/>
        <v xml:space="preserve"> </v>
      </c>
      <c r="Z46" s="31" t="str">
        <f t="shared" si="4"/>
        <v xml:space="preserve"> </v>
      </c>
    </row>
    <row r="47" spans="1:26" ht="23.1" customHeight="1" x14ac:dyDescent="0.2">
      <c r="A47" s="64" t="s">
        <v>25</v>
      </c>
      <c r="B47" s="24" t="s">
        <v>118</v>
      </c>
      <c r="C47" s="220"/>
      <c r="D47" s="136"/>
      <c r="E47" s="124" t="str">
        <f t="shared" si="9"/>
        <v xml:space="preserve"> </v>
      </c>
      <c r="F47" s="125"/>
      <c r="G47" s="123"/>
      <c r="H47" s="123"/>
      <c r="I47" s="123"/>
      <c r="J47" s="34">
        <f t="shared" si="15"/>
        <v>1</v>
      </c>
      <c r="K47" s="34">
        <f t="shared" si="20"/>
        <v>0</v>
      </c>
      <c r="P47" s="1">
        <f t="shared" si="21"/>
        <v>0</v>
      </c>
      <c r="Q47" s="1">
        <f t="shared" si="22"/>
        <v>0</v>
      </c>
      <c r="R47" s="1">
        <f t="shared" si="23"/>
        <v>0</v>
      </c>
      <c r="S47" s="34">
        <v>1</v>
      </c>
      <c r="X47" s="31" t="str">
        <f t="shared" si="2"/>
        <v xml:space="preserve"> </v>
      </c>
      <c r="Y47" s="31" t="str">
        <f t="shared" si="3"/>
        <v xml:space="preserve"> </v>
      </c>
      <c r="Z47" s="31" t="str">
        <f t="shared" si="4"/>
        <v xml:space="preserve"> </v>
      </c>
    </row>
    <row r="48" spans="1:26" ht="23.1" customHeight="1" x14ac:dyDescent="0.2">
      <c r="A48" s="64" t="s">
        <v>26</v>
      </c>
      <c r="B48" s="24" t="s">
        <v>119</v>
      </c>
      <c r="C48" s="220"/>
      <c r="D48" s="136"/>
      <c r="E48" s="124" t="str">
        <f t="shared" si="9"/>
        <v xml:space="preserve"> </v>
      </c>
      <c r="F48" s="125"/>
      <c r="G48" s="123"/>
      <c r="H48" s="123"/>
      <c r="I48" s="123"/>
      <c r="J48" s="34">
        <f t="shared" si="15"/>
        <v>1</v>
      </c>
      <c r="K48" s="34">
        <f t="shared" si="20"/>
        <v>0</v>
      </c>
      <c r="P48" s="1">
        <f t="shared" si="21"/>
        <v>0</v>
      </c>
      <c r="Q48" s="1">
        <f t="shared" si="22"/>
        <v>0</v>
      </c>
      <c r="R48" s="1">
        <f t="shared" si="23"/>
        <v>0</v>
      </c>
      <c r="S48" s="34">
        <v>1</v>
      </c>
      <c r="X48" s="31" t="str">
        <f t="shared" si="2"/>
        <v xml:space="preserve"> </v>
      </c>
      <c r="Y48" s="31" t="str">
        <f t="shared" si="3"/>
        <v xml:space="preserve"> </v>
      </c>
      <c r="Z48" s="31" t="str">
        <f t="shared" si="4"/>
        <v xml:space="preserve"> </v>
      </c>
    </row>
    <row r="49" spans="1:26" ht="23.1" customHeight="1" x14ac:dyDescent="0.2">
      <c r="A49" s="64" t="s">
        <v>27</v>
      </c>
      <c r="B49" s="24" t="s">
        <v>148</v>
      </c>
      <c r="C49" s="220"/>
      <c r="D49" s="137"/>
      <c r="E49" s="124" t="str">
        <f t="shared" si="9"/>
        <v xml:space="preserve"> </v>
      </c>
      <c r="F49" s="125"/>
      <c r="G49" s="123"/>
      <c r="H49" s="123"/>
      <c r="I49" s="123"/>
      <c r="J49" s="34">
        <f t="shared" si="15"/>
        <v>1</v>
      </c>
      <c r="K49" s="34">
        <f t="shared" si="20"/>
        <v>0</v>
      </c>
      <c r="P49" s="1">
        <f t="shared" si="21"/>
        <v>0</v>
      </c>
      <c r="Q49" s="1">
        <f t="shared" si="22"/>
        <v>0</v>
      </c>
      <c r="R49" s="1">
        <f t="shared" si="23"/>
        <v>0</v>
      </c>
      <c r="S49" s="34">
        <v>1</v>
      </c>
      <c r="X49" s="31" t="str">
        <f t="shared" si="2"/>
        <v xml:space="preserve"> </v>
      </c>
      <c r="Y49" s="31" t="str">
        <f t="shared" si="3"/>
        <v xml:space="preserve"> </v>
      </c>
      <c r="Z49" s="31" t="str">
        <f t="shared" si="4"/>
        <v xml:space="preserve"> </v>
      </c>
    </row>
    <row r="50" spans="1:26" ht="23.1" customHeight="1" x14ac:dyDescent="0.2">
      <c r="A50" s="64" t="s">
        <v>28</v>
      </c>
      <c r="B50" s="24" t="s">
        <v>149</v>
      </c>
      <c r="C50" s="220"/>
      <c r="D50" s="137"/>
      <c r="E50" s="124" t="str">
        <f t="shared" si="9"/>
        <v xml:space="preserve"> </v>
      </c>
      <c r="F50" s="125"/>
      <c r="G50" s="123"/>
      <c r="H50" s="123"/>
      <c r="I50" s="123"/>
      <c r="J50" s="34">
        <f t="shared" si="15"/>
        <v>1</v>
      </c>
      <c r="K50" s="34">
        <f t="shared" si="20"/>
        <v>0</v>
      </c>
      <c r="P50" s="1">
        <f t="shared" si="21"/>
        <v>0</v>
      </c>
      <c r="Q50" s="1">
        <f t="shared" si="22"/>
        <v>0</v>
      </c>
      <c r="R50" s="1">
        <f t="shared" si="23"/>
        <v>0</v>
      </c>
      <c r="S50" s="34">
        <v>1</v>
      </c>
      <c r="X50" s="31" t="str">
        <f t="shared" si="2"/>
        <v xml:space="preserve"> </v>
      </c>
      <c r="Y50" s="31" t="str">
        <f t="shared" si="3"/>
        <v xml:space="preserve"> </v>
      </c>
      <c r="Z50" s="31" t="str">
        <f t="shared" si="4"/>
        <v xml:space="preserve"> </v>
      </c>
    </row>
    <row r="51" spans="1:26" ht="23.1" customHeight="1" x14ac:dyDescent="0.2">
      <c r="A51" s="64" t="s">
        <v>29</v>
      </c>
      <c r="B51" s="24" t="s">
        <v>127</v>
      </c>
      <c r="C51" s="220"/>
      <c r="D51" s="137"/>
      <c r="E51" s="124" t="str">
        <f t="shared" si="9"/>
        <v xml:space="preserve"> </v>
      </c>
      <c r="F51" s="125"/>
      <c r="G51" s="123"/>
      <c r="H51" s="123"/>
      <c r="I51" s="123"/>
      <c r="J51" s="34">
        <f t="shared" si="15"/>
        <v>1</v>
      </c>
      <c r="K51" s="34">
        <f t="shared" si="20"/>
        <v>0</v>
      </c>
      <c r="P51" s="1">
        <f t="shared" si="21"/>
        <v>0</v>
      </c>
      <c r="Q51" s="1">
        <f t="shared" si="22"/>
        <v>0</v>
      </c>
      <c r="R51" s="1">
        <f t="shared" si="23"/>
        <v>0</v>
      </c>
      <c r="S51" s="34">
        <v>1</v>
      </c>
      <c r="X51" s="31" t="str">
        <f t="shared" si="2"/>
        <v xml:space="preserve"> </v>
      </c>
      <c r="Y51" s="31" t="str">
        <f t="shared" si="3"/>
        <v xml:space="preserve"> </v>
      </c>
      <c r="Z51" s="31" t="str">
        <f t="shared" si="4"/>
        <v xml:space="preserve"> </v>
      </c>
    </row>
    <row r="52" spans="1:26" ht="23.1" customHeight="1" thickBot="1" x14ac:dyDescent="0.25">
      <c r="A52" s="64" t="s">
        <v>30</v>
      </c>
      <c r="B52" s="26" t="s">
        <v>424</v>
      </c>
      <c r="C52" s="221"/>
      <c r="D52" s="138"/>
      <c r="E52" s="124" t="str">
        <f t="shared" si="9"/>
        <v xml:space="preserve"> </v>
      </c>
      <c r="F52" s="125"/>
      <c r="G52" s="126"/>
      <c r="H52" s="126"/>
      <c r="I52" s="123"/>
      <c r="J52" s="34">
        <f t="shared" si="15"/>
        <v>1</v>
      </c>
      <c r="K52" s="34">
        <f t="shared" si="20"/>
        <v>0</v>
      </c>
      <c r="P52" s="1">
        <f t="shared" si="21"/>
        <v>0</v>
      </c>
      <c r="Q52" s="1">
        <f t="shared" si="22"/>
        <v>0</v>
      </c>
      <c r="R52" s="1">
        <f t="shared" si="23"/>
        <v>0</v>
      </c>
      <c r="S52" s="34">
        <v>1</v>
      </c>
      <c r="X52" s="31" t="str">
        <f t="shared" si="2"/>
        <v xml:space="preserve"> </v>
      </c>
      <c r="Y52" s="31" t="str">
        <f t="shared" si="3"/>
        <v xml:space="preserve"> </v>
      </c>
      <c r="Z52" s="31" t="str">
        <f t="shared" si="4"/>
        <v xml:space="preserve"> </v>
      </c>
    </row>
    <row r="53" spans="1:26" ht="22.5" x14ac:dyDescent="0.2">
      <c r="A53" s="63" t="s">
        <v>394</v>
      </c>
      <c r="B53" s="10" t="s">
        <v>110</v>
      </c>
      <c r="C53" s="11" t="s">
        <v>270</v>
      </c>
      <c r="D53" s="12" t="s">
        <v>388</v>
      </c>
      <c r="E53" s="11" t="s">
        <v>452</v>
      </c>
      <c r="F53" s="116"/>
      <c r="G53" s="198"/>
      <c r="H53" s="199"/>
      <c r="I53" s="200"/>
      <c r="S53" s="31"/>
      <c r="X53" s="31" t="str">
        <f t="shared" si="2"/>
        <v xml:space="preserve"> </v>
      </c>
      <c r="Y53" s="31" t="str">
        <f t="shared" si="3"/>
        <v xml:space="preserve"> </v>
      </c>
      <c r="Z53" s="31" t="str">
        <f t="shared" si="4"/>
        <v xml:space="preserve"> </v>
      </c>
    </row>
    <row r="54" spans="1:26" ht="23.1" customHeight="1" x14ac:dyDescent="0.2">
      <c r="A54" s="65">
        <v>5.0999999999999996</v>
      </c>
      <c r="B54" s="21" t="s">
        <v>425</v>
      </c>
      <c r="C54" s="212" t="s">
        <v>273</v>
      </c>
      <c r="D54" s="129"/>
      <c r="E54" s="124" t="str">
        <f t="shared" si="9"/>
        <v xml:space="preserve"> </v>
      </c>
      <c r="F54" s="125"/>
      <c r="G54" s="126"/>
      <c r="H54" s="126"/>
      <c r="I54" s="123"/>
      <c r="J54" s="34">
        <f>S54</f>
        <v>3</v>
      </c>
      <c r="K54" s="34">
        <f>MAX(P54:R54)</f>
        <v>0</v>
      </c>
      <c r="L54" s="48">
        <f>(SUM(K54:K56))/((SUM(J54:J56)*O$9))</f>
        <v>0</v>
      </c>
      <c r="P54" s="1">
        <f>IF(G54&gt;1,M$9*J$9,0)</f>
        <v>0</v>
      </c>
      <c r="Q54" s="1">
        <f>IF(H54&gt;1,J54*N$9,0)</f>
        <v>0</v>
      </c>
      <c r="R54" s="1">
        <f>IF(I54&gt;1,O$9*$J54,0)</f>
        <v>0</v>
      </c>
      <c r="S54" s="34">
        <v>3</v>
      </c>
      <c r="T54" s="1">
        <f>COUNTA(G54:G56)</f>
        <v>0</v>
      </c>
      <c r="U54" s="1">
        <f>COUNTA(H54:H56)</f>
        <v>0</v>
      </c>
      <c r="V54" s="1">
        <f>COUNTA(I54:I56)</f>
        <v>0</v>
      </c>
      <c r="X54" s="31">
        <f t="shared" si="2"/>
        <v>0</v>
      </c>
      <c r="Y54" s="31">
        <f t="shared" si="3"/>
        <v>0</v>
      </c>
      <c r="Z54" s="31">
        <f t="shared" si="4"/>
        <v>0</v>
      </c>
    </row>
    <row r="55" spans="1:26" ht="23.1" customHeight="1" x14ac:dyDescent="0.2">
      <c r="A55" s="65">
        <v>5.2</v>
      </c>
      <c r="B55" s="21" t="s">
        <v>426</v>
      </c>
      <c r="C55" s="213"/>
      <c r="D55" s="129"/>
      <c r="E55" s="124" t="str">
        <f t="shared" si="9"/>
        <v xml:space="preserve"> </v>
      </c>
      <c r="F55" s="125"/>
      <c r="G55" s="126"/>
      <c r="H55" s="126"/>
      <c r="I55" s="123"/>
      <c r="J55" s="34">
        <f>S55</f>
        <v>2</v>
      </c>
      <c r="K55" s="34">
        <f>MAX(P55:R55)</f>
        <v>0</v>
      </c>
      <c r="P55" s="1">
        <f>IF(G55&gt;1,M$9*J$9,0)</f>
        <v>0</v>
      </c>
      <c r="Q55" s="1">
        <f>IF(H55&gt;1,J55*N$9,0)</f>
        <v>0</v>
      </c>
      <c r="R55" s="1">
        <f>IF(I55&gt;1,O$9*$J55,0)</f>
        <v>0</v>
      </c>
      <c r="S55" s="34">
        <v>2</v>
      </c>
      <c r="T55" s="48">
        <f>T54/COUNTA($J54:$J56)</f>
        <v>0</v>
      </c>
      <c r="U55" s="48">
        <f>U54/COUNTA($J54:$J56)</f>
        <v>0</v>
      </c>
      <c r="V55" s="48">
        <f>V54/COUNTA($J54:$J56)</f>
        <v>0</v>
      </c>
      <c r="X55" s="31">
        <f t="shared" si="2"/>
        <v>0</v>
      </c>
      <c r="Y55" s="31">
        <f t="shared" si="3"/>
        <v>0</v>
      </c>
      <c r="Z55" s="31">
        <f t="shared" si="4"/>
        <v>0</v>
      </c>
    </row>
    <row r="56" spans="1:26" ht="23.1" customHeight="1" thickBot="1" x14ac:dyDescent="0.25">
      <c r="A56" s="65">
        <v>5.3</v>
      </c>
      <c r="B56" s="25" t="s">
        <v>427</v>
      </c>
      <c r="C56" s="214"/>
      <c r="D56" s="130"/>
      <c r="E56" s="124" t="str">
        <f t="shared" si="9"/>
        <v xml:space="preserve"> </v>
      </c>
      <c r="F56" s="125"/>
      <c r="G56" s="126"/>
      <c r="H56" s="126"/>
      <c r="I56" s="123"/>
      <c r="J56" s="34">
        <f>S56</f>
        <v>2</v>
      </c>
      <c r="K56" s="34">
        <f>MAX(P56:R56)</f>
        <v>0</v>
      </c>
      <c r="P56" s="1">
        <f>IF(G56&gt;1,M$9*J$9,0)</f>
        <v>0</v>
      </c>
      <c r="Q56" s="1">
        <f>IF(H56&gt;1,J56*N$9,0)</f>
        <v>0</v>
      </c>
      <c r="R56" s="1">
        <f>IF(I56&gt;1,O$9*$J56,0)</f>
        <v>0</v>
      </c>
      <c r="S56" s="34">
        <v>2</v>
      </c>
      <c r="X56" s="31">
        <f t="shared" si="2"/>
        <v>0</v>
      </c>
      <c r="Y56" s="31">
        <f t="shared" si="3"/>
        <v>0</v>
      </c>
      <c r="Z56" s="31">
        <f t="shared" si="4"/>
        <v>0</v>
      </c>
    </row>
    <row r="57" spans="1:26" ht="22.5" x14ac:dyDescent="0.2">
      <c r="A57" s="63" t="s">
        <v>395</v>
      </c>
      <c r="B57" s="10" t="s">
        <v>111</v>
      </c>
      <c r="C57" s="11" t="s">
        <v>270</v>
      </c>
      <c r="D57" s="12" t="s">
        <v>388</v>
      </c>
      <c r="E57" s="11" t="s">
        <v>452</v>
      </c>
      <c r="F57" s="116"/>
      <c r="G57" s="198"/>
      <c r="H57" s="199"/>
      <c r="I57" s="200"/>
      <c r="S57" s="31"/>
      <c r="X57" s="31" t="str">
        <f t="shared" si="2"/>
        <v xml:space="preserve"> </v>
      </c>
      <c r="Y57" s="31" t="str">
        <f t="shared" si="3"/>
        <v xml:space="preserve"> </v>
      </c>
      <c r="Z57" s="31" t="str">
        <f t="shared" si="4"/>
        <v xml:space="preserve"> </v>
      </c>
    </row>
    <row r="58" spans="1:26" ht="23.1" customHeight="1" x14ac:dyDescent="0.2">
      <c r="A58" s="66">
        <v>6.1</v>
      </c>
      <c r="B58" s="5" t="s">
        <v>442</v>
      </c>
      <c r="C58" s="212" t="s">
        <v>275</v>
      </c>
      <c r="D58" s="139"/>
      <c r="E58" s="124" t="str">
        <f t="shared" si="9"/>
        <v xml:space="preserve"> </v>
      </c>
      <c r="F58" s="125"/>
      <c r="G58" s="126"/>
      <c r="H58" s="126"/>
      <c r="I58" s="123"/>
      <c r="J58" s="34">
        <f>S58</f>
        <v>2</v>
      </c>
      <c r="K58" s="34">
        <f>MAX(P58:R58)</f>
        <v>0</v>
      </c>
      <c r="L58" s="48">
        <f>(SUM(K58:K59))/((SUM(J58:J59)*O$9))</f>
        <v>0</v>
      </c>
      <c r="P58" s="1">
        <f>IF(G58&gt;1,M$9*J$9,0)</f>
        <v>0</v>
      </c>
      <c r="Q58" s="1">
        <f>IF(H58&gt;1,J58*N$9,0)</f>
        <v>0</v>
      </c>
      <c r="R58" s="1">
        <f>IF(I58&gt;1,O$9*$J58,0)</f>
        <v>0</v>
      </c>
      <c r="S58" s="34">
        <v>2</v>
      </c>
      <c r="T58" s="1">
        <f>COUNTA(G58:G59)</f>
        <v>0</v>
      </c>
      <c r="U58" s="1">
        <f>COUNTA(H58:H59)</f>
        <v>0</v>
      </c>
      <c r="V58" s="1">
        <f>COUNTA(I58:I59)</f>
        <v>0</v>
      </c>
      <c r="X58" s="31">
        <f t="shared" si="2"/>
        <v>0</v>
      </c>
      <c r="Y58" s="31">
        <f t="shared" si="3"/>
        <v>0</v>
      </c>
      <c r="Z58" s="31">
        <f t="shared" si="4"/>
        <v>0</v>
      </c>
    </row>
    <row r="59" spans="1:26" ht="23.1" customHeight="1" thickBot="1" x14ac:dyDescent="0.25">
      <c r="A59" s="66">
        <v>6.2</v>
      </c>
      <c r="B59" s="23" t="s">
        <v>443</v>
      </c>
      <c r="C59" s="214"/>
      <c r="D59" s="140"/>
      <c r="E59" s="124" t="str">
        <f t="shared" si="9"/>
        <v xml:space="preserve"> </v>
      </c>
      <c r="F59" s="125"/>
      <c r="G59" s="126"/>
      <c r="H59" s="126"/>
      <c r="I59" s="123"/>
      <c r="J59" s="34">
        <f>S59</f>
        <v>2</v>
      </c>
      <c r="K59" s="34">
        <f>MAX(P59:R59)</f>
        <v>0</v>
      </c>
      <c r="P59" s="1">
        <f>IF(G59&gt;1,M$9*J$9,0)</f>
        <v>0</v>
      </c>
      <c r="Q59" s="1">
        <f>IF(H59&gt;1,J59*N$9,0)</f>
        <v>0</v>
      </c>
      <c r="R59" s="1">
        <f>IF(I59&gt;1,O$9*$J59,0)</f>
        <v>0</v>
      </c>
      <c r="S59" s="34">
        <v>2</v>
      </c>
      <c r="T59" s="48">
        <f>T58/COUNTA($J58:$J59)</f>
        <v>0</v>
      </c>
      <c r="U59" s="48">
        <f>U58/COUNTA($J58:$J59)</f>
        <v>0</v>
      </c>
      <c r="V59" s="48">
        <f>V58/COUNTA($J58:$J59)</f>
        <v>0</v>
      </c>
      <c r="X59" s="31">
        <f t="shared" si="2"/>
        <v>0</v>
      </c>
      <c r="Y59" s="31">
        <f t="shared" si="3"/>
        <v>0</v>
      </c>
      <c r="Z59" s="31">
        <f t="shared" si="4"/>
        <v>0</v>
      </c>
    </row>
    <row r="60" spans="1:26" ht="22.5" x14ac:dyDescent="0.2">
      <c r="A60" s="63" t="s">
        <v>396</v>
      </c>
      <c r="B60" s="10" t="s">
        <v>407</v>
      </c>
      <c r="C60" s="11" t="s">
        <v>270</v>
      </c>
      <c r="D60" s="12" t="s">
        <v>388</v>
      </c>
      <c r="E60" s="11" t="s">
        <v>452</v>
      </c>
      <c r="F60" s="116"/>
      <c r="G60" s="198"/>
      <c r="H60" s="199"/>
      <c r="I60" s="200"/>
      <c r="S60" s="31"/>
      <c r="X60" s="31" t="str">
        <f t="shared" si="2"/>
        <v xml:space="preserve"> </v>
      </c>
      <c r="Y60" s="31" t="str">
        <f t="shared" si="3"/>
        <v xml:space="preserve"> </v>
      </c>
      <c r="Z60" s="31" t="str">
        <f t="shared" si="4"/>
        <v xml:space="preserve"> </v>
      </c>
    </row>
    <row r="61" spans="1:26" ht="23.1" customHeight="1" x14ac:dyDescent="0.2">
      <c r="A61" s="66">
        <v>7.1</v>
      </c>
      <c r="B61" s="20" t="s">
        <v>434</v>
      </c>
      <c r="C61" s="217" t="s">
        <v>273</v>
      </c>
      <c r="D61" s="141"/>
      <c r="E61" s="124" t="str">
        <f t="shared" si="9"/>
        <v xml:space="preserve"> </v>
      </c>
      <c r="F61" s="125"/>
      <c r="G61" s="126"/>
      <c r="H61" s="126"/>
      <c r="I61" s="123"/>
      <c r="J61" s="34">
        <f t="shared" ref="J61:J66" si="24">S61</f>
        <v>2</v>
      </c>
      <c r="K61" s="34">
        <f t="shared" ref="K61:K66" si="25">MAX(P61:R61)</f>
        <v>0</v>
      </c>
      <c r="L61" s="48">
        <f>(SUM(K61:K66))/((SUM(J61:J66)*O$9))</f>
        <v>0</v>
      </c>
      <c r="P61" s="1">
        <f t="shared" ref="P61:P66" si="26">IF(G61&gt;1,M$9*J$9,0)</f>
        <v>0</v>
      </c>
      <c r="Q61" s="1">
        <f t="shared" ref="Q61:Q66" si="27">IF(H61&gt;1,J61*N$9,0)</f>
        <v>0</v>
      </c>
      <c r="R61" s="1">
        <f t="shared" ref="R61:R66" si="28">IF(I61&gt;1,O$9*$J61,0)</f>
        <v>0</v>
      </c>
      <c r="S61" s="34">
        <v>2</v>
      </c>
      <c r="T61" s="1">
        <f>COUNTA(G61:G66)</f>
        <v>0</v>
      </c>
      <c r="U61" s="1">
        <f>COUNTA(H61:H66)</f>
        <v>0</v>
      </c>
      <c r="V61" s="1">
        <f>COUNTA(I61:I66)</f>
        <v>0</v>
      </c>
      <c r="X61" s="31">
        <f t="shared" si="2"/>
        <v>0</v>
      </c>
      <c r="Y61" s="31">
        <f t="shared" si="3"/>
        <v>0</v>
      </c>
      <c r="Z61" s="31">
        <f t="shared" si="4"/>
        <v>0</v>
      </c>
    </row>
    <row r="62" spans="1:26" ht="23.1" customHeight="1" x14ac:dyDescent="0.2">
      <c r="A62" s="66">
        <v>7.2</v>
      </c>
      <c r="B62" s="20" t="s">
        <v>435</v>
      </c>
      <c r="C62" s="217"/>
      <c r="D62" s="141"/>
      <c r="E62" s="124" t="str">
        <f t="shared" si="9"/>
        <v xml:space="preserve"> </v>
      </c>
      <c r="F62" s="125"/>
      <c r="G62" s="126"/>
      <c r="H62" s="126"/>
      <c r="I62" s="123"/>
      <c r="J62" s="34">
        <f t="shared" si="24"/>
        <v>1</v>
      </c>
      <c r="K62" s="34">
        <f t="shared" si="25"/>
        <v>0</v>
      </c>
      <c r="P62" s="1">
        <f t="shared" si="26"/>
        <v>0</v>
      </c>
      <c r="Q62" s="1">
        <f t="shared" si="27"/>
        <v>0</v>
      </c>
      <c r="R62" s="1">
        <f t="shared" si="28"/>
        <v>0</v>
      </c>
      <c r="S62" s="34">
        <v>1</v>
      </c>
      <c r="T62" s="48">
        <f>T61/COUNTA($J61:$J66)</f>
        <v>0</v>
      </c>
      <c r="U62" s="48">
        <f>U61/COUNTA($J61:$J66)</f>
        <v>0</v>
      </c>
      <c r="V62" s="48">
        <f>V61/COUNTA($J61:$J66)</f>
        <v>0</v>
      </c>
      <c r="X62" s="31" t="str">
        <f t="shared" si="2"/>
        <v xml:space="preserve"> </v>
      </c>
      <c r="Y62" s="31" t="str">
        <f t="shared" si="3"/>
        <v xml:space="preserve"> </v>
      </c>
      <c r="Z62" s="31" t="str">
        <f t="shared" si="4"/>
        <v xml:space="preserve"> </v>
      </c>
    </row>
    <row r="63" spans="1:26" ht="23.1" customHeight="1" x14ac:dyDescent="0.2">
      <c r="A63" s="66">
        <v>7.3</v>
      </c>
      <c r="B63" s="20" t="s">
        <v>436</v>
      </c>
      <c r="C63" s="217"/>
      <c r="D63" s="141"/>
      <c r="E63" s="124" t="str">
        <f t="shared" si="9"/>
        <v xml:space="preserve"> </v>
      </c>
      <c r="F63" s="125"/>
      <c r="G63" s="126"/>
      <c r="H63" s="126"/>
      <c r="I63" s="123"/>
      <c r="J63" s="34">
        <f t="shared" si="24"/>
        <v>1</v>
      </c>
      <c r="K63" s="34">
        <f t="shared" si="25"/>
        <v>0</v>
      </c>
      <c r="P63" s="1">
        <f t="shared" si="26"/>
        <v>0</v>
      </c>
      <c r="Q63" s="1">
        <f t="shared" si="27"/>
        <v>0</v>
      </c>
      <c r="R63" s="1">
        <f t="shared" si="28"/>
        <v>0</v>
      </c>
      <c r="S63" s="34">
        <v>1</v>
      </c>
      <c r="X63" s="31" t="str">
        <f t="shared" si="2"/>
        <v xml:space="preserve"> </v>
      </c>
      <c r="Y63" s="31" t="str">
        <f t="shared" si="3"/>
        <v xml:space="preserve"> </v>
      </c>
      <c r="Z63" s="31" t="str">
        <f t="shared" si="4"/>
        <v xml:space="preserve"> </v>
      </c>
    </row>
    <row r="64" spans="1:26" ht="23.1" customHeight="1" x14ac:dyDescent="0.2">
      <c r="A64" s="66">
        <v>7.4</v>
      </c>
      <c r="B64" s="20" t="s">
        <v>437</v>
      </c>
      <c r="C64" s="217"/>
      <c r="D64" s="141"/>
      <c r="E64" s="124" t="str">
        <f t="shared" si="9"/>
        <v xml:space="preserve"> </v>
      </c>
      <c r="F64" s="125"/>
      <c r="G64" s="126"/>
      <c r="H64" s="126"/>
      <c r="I64" s="123"/>
      <c r="J64" s="34">
        <f t="shared" si="24"/>
        <v>1</v>
      </c>
      <c r="K64" s="34">
        <f t="shared" si="25"/>
        <v>0</v>
      </c>
      <c r="P64" s="1">
        <f t="shared" si="26"/>
        <v>0</v>
      </c>
      <c r="Q64" s="1">
        <f t="shared" si="27"/>
        <v>0</v>
      </c>
      <c r="R64" s="1">
        <f t="shared" si="28"/>
        <v>0</v>
      </c>
      <c r="S64" s="34">
        <v>1</v>
      </c>
      <c r="X64" s="31" t="str">
        <f t="shared" si="2"/>
        <v xml:space="preserve"> </v>
      </c>
      <c r="Y64" s="31" t="str">
        <f t="shared" si="3"/>
        <v xml:space="preserve"> </v>
      </c>
      <c r="Z64" s="31" t="str">
        <f t="shared" si="4"/>
        <v xml:space="preserve"> </v>
      </c>
    </row>
    <row r="65" spans="1:26" ht="23.1" customHeight="1" x14ac:dyDescent="0.2">
      <c r="A65" s="66">
        <v>7.5</v>
      </c>
      <c r="B65" s="27" t="s">
        <v>439</v>
      </c>
      <c r="C65" s="217"/>
      <c r="D65" s="141"/>
      <c r="E65" s="124" t="str">
        <f t="shared" si="9"/>
        <v xml:space="preserve"> </v>
      </c>
      <c r="F65" s="125"/>
      <c r="G65" s="126"/>
      <c r="H65" s="126"/>
      <c r="I65" s="123"/>
      <c r="J65" s="34">
        <f t="shared" si="24"/>
        <v>2</v>
      </c>
      <c r="K65" s="34">
        <f t="shared" si="25"/>
        <v>0</v>
      </c>
      <c r="P65" s="1">
        <f t="shared" si="26"/>
        <v>0</v>
      </c>
      <c r="Q65" s="1">
        <f t="shared" si="27"/>
        <v>0</v>
      </c>
      <c r="R65" s="1">
        <f t="shared" si="28"/>
        <v>0</v>
      </c>
      <c r="S65" s="34">
        <v>2</v>
      </c>
      <c r="X65" s="31">
        <f t="shared" si="2"/>
        <v>0</v>
      </c>
      <c r="Y65" s="31">
        <f t="shared" si="3"/>
        <v>0</v>
      </c>
      <c r="Z65" s="31">
        <f t="shared" si="4"/>
        <v>0</v>
      </c>
    </row>
    <row r="66" spans="1:26" ht="23.1" customHeight="1" thickBot="1" x14ac:dyDescent="0.25">
      <c r="A66" s="66">
        <v>7.6</v>
      </c>
      <c r="B66" s="28" t="s">
        <v>438</v>
      </c>
      <c r="C66" s="218"/>
      <c r="D66" s="140"/>
      <c r="E66" s="124" t="str">
        <f t="shared" si="9"/>
        <v xml:space="preserve"> </v>
      </c>
      <c r="F66" s="125"/>
      <c r="G66" s="126"/>
      <c r="H66" s="126"/>
      <c r="I66" s="123"/>
      <c r="J66" s="34">
        <f t="shared" si="24"/>
        <v>2</v>
      </c>
      <c r="K66" s="34">
        <f t="shared" si="25"/>
        <v>0</v>
      </c>
      <c r="P66" s="1">
        <f t="shared" si="26"/>
        <v>0</v>
      </c>
      <c r="Q66" s="1">
        <f t="shared" si="27"/>
        <v>0</v>
      </c>
      <c r="R66" s="1">
        <f t="shared" si="28"/>
        <v>0</v>
      </c>
      <c r="S66" s="34">
        <v>2</v>
      </c>
      <c r="X66" s="31">
        <f t="shared" si="2"/>
        <v>0</v>
      </c>
      <c r="Y66" s="31">
        <f t="shared" si="3"/>
        <v>0</v>
      </c>
      <c r="Z66" s="31">
        <f t="shared" si="4"/>
        <v>0</v>
      </c>
    </row>
    <row r="67" spans="1:26" ht="22.5" x14ac:dyDescent="0.2">
      <c r="A67" s="63" t="s">
        <v>397</v>
      </c>
      <c r="B67" s="10" t="s">
        <v>408</v>
      </c>
      <c r="C67" s="11" t="s">
        <v>270</v>
      </c>
      <c r="D67" s="12" t="s">
        <v>388</v>
      </c>
      <c r="E67" s="11" t="s">
        <v>452</v>
      </c>
      <c r="F67" s="116"/>
      <c r="G67" s="198"/>
      <c r="H67" s="199"/>
      <c r="I67" s="200"/>
      <c r="S67" s="31"/>
      <c r="X67" s="31" t="str">
        <f t="shared" si="2"/>
        <v xml:space="preserve"> </v>
      </c>
      <c r="Y67" s="31" t="str">
        <f t="shared" si="3"/>
        <v xml:space="preserve"> </v>
      </c>
      <c r="Z67" s="31" t="str">
        <f t="shared" si="4"/>
        <v xml:space="preserve"> </v>
      </c>
    </row>
    <row r="68" spans="1:26" ht="23.1" customHeight="1" x14ac:dyDescent="0.2">
      <c r="A68" s="66">
        <v>8.1</v>
      </c>
      <c r="B68" s="19" t="s">
        <v>128</v>
      </c>
      <c r="C68" s="203" t="s">
        <v>154</v>
      </c>
      <c r="D68" s="129"/>
      <c r="E68" s="124" t="str">
        <f t="shared" si="9"/>
        <v xml:space="preserve"> </v>
      </c>
      <c r="F68" s="125"/>
      <c r="G68" s="126"/>
      <c r="H68" s="126"/>
      <c r="I68" s="123"/>
      <c r="J68" s="34">
        <f t="shared" ref="J68:J74" si="29">S68</f>
        <v>5</v>
      </c>
      <c r="K68" s="34">
        <f t="shared" ref="K68:K74" si="30">MAX(P68:R68)</f>
        <v>0</v>
      </c>
      <c r="L68" s="48">
        <f>(SUM(K68:K74))/((SUM(J68:J74)*O$9))</f>
        <v>0</v>
      </c>
      <c r="P68" s="1">
        <f t="shared" ref="P68:P74" si="31">IF(G68&gt;1,M$9*J$9,0)</f>
        <v>0</v>
      </c>
      <c r="Q68" s="1">
        <f t="shared" ref="Q68:Q74" si="32">IF(H68&gt;1,J68*N$9,0)</f>
        <v>0</v>
      </c>
      <c r="R68" s="1">
        <f t="shared" ref="R68:R74" si="33">IF(I68&gt;1,O$9*$J68,0)</f>
        <v>0</v>
      </c>
      <c r="S68" s="34">
        <v>5</v>
      </c>
      <c r="T68" s="1">
        <f>COUNTA(G68:G74)</f>
        <v>0</v>
      </c>
      <c r="U68" s="1">
        <f>COUNTA(H68:H74)</f>
        <v>0</v>
      </c>
      <c r="V68" s="1">
        <f>COUNTA(I68:I74)</f>
        <v>0</v>
      </c>
      <c r="X68" s="31">
        <f t="shared" si="2"/>
        <v>0</v>
      </c>
      <c r="Y68" s="31">
        <f t="shared" si="3"/>
        <v>0</v>
      </c>
      <c r="Z68" s="31">
        <f t="shared" si="4"/>
        <v>0</v>
      </c>
    </row>
    <row r="69" spans="1:26" ht="23.1" customHeight="1" x14ac:dyDescent="0.2">
      <c r="A69" s="66">
        <v>8.1999999999999993</v>
      </c>
      <c r="B69" s="21" t="s">
        <v>129</v>
      </c>
      <c r="C69" s="203"/>
      <c r="D69" s="129"/>
      <c r="E69" s="124" t="str">
        <f t="shared" si="9"/>
        <v xml:space="preserve"> </v>
      </c>
      <c r="F69" s="125"/>
      <c r="G69" s="126"/>
      <c r="H69" s="126"/>
      <c r="I69" s="123"/>
      <c r="J69" s="34">
        <f t="shared" si="29"/>
        <v>4</v>
      </c>
      <c r="K69" s="34">
        <f t="shared" si="30"/>
        <v>0</v>
      </c>
      <c r="P69" s="1">
        <f t="shared" si="31"/>
        <v>0</v>
      </c>
      <c r="Q69" s="1">
        <f t="shared" si="32"/>
        <v>0</v>
      </c>
      <c r="R69" s="1">
        <f t="shared" si="33"/>
        <v>0</v>
      </c>
      <c r="S69" s="34">
        <v>4</v>
      </c>
      <c r="T69" s="48">
        <f>T68/COUNTA($J68:$J74)</f>
        <v>0</v>
      </c>
      <c r="U69" s="48">
        <f>U68/COUNTA($J68:$J74)</f>
        <v>0</v>
      </c>
      <c r="V69" s="48">
        <f>V68/COUNTA($B68:$B74)</f>
        <v>0</v>
      </c>
      <c r="X69" s="31">
        <f t="shared" si="2"/>
        <v>0</v>
      </c>
      <c r="Y69" s="31">
        <f t="shared" si="3"/>
        <v>0</v>
      </c>
      <c r="Z69" s="31">
        <f t="shared" si="4"/>
        <v>0</v>
      </c>
    </row>
    <row r="70" spans="1:26" ht="23.1" customHeight="1" x14ac:dyDescent="0.2">
      <c r="A70" s="66">
        <v>8.3000000000000007</v>
      </c>
      <c r="B70" s="5" t="s">
        <v>431</v>
      </c>
      <c r="C70" s="203"/>
      <c r="D70" s="129"/>
      <c r="E70" s="124" t="str">
        <f t="shared" si="9"/>
        <v xml:space="preserve"> </v>
      </c>
      <c r="F70" s="125"/>
      <c r="G70" s="126"/>
      <c r="H70" s="126"/>
      <c r="I70" s="123"/>
      <c r="J70" s="34">
        <f t="shared" si="29"/>
        <v>1</v>
      </c>
      <c r="K70" s="34">
        <f t="shared" si="30"/>
        <v>0</v>
      </c>
      <c r="P70" s="1">
        <f t="shared" si="31"/>
        <v>0</v>
      </c>
      <c r="Q70" s="1">
        <f t="shared" si="32"/>
        <v>0</v>
      </c>
      <c r="R70" s="1">
        <f t="shared" si="33"/>
        <v>0</v>
      </c>
      <c r="S70" s="34">
        <v>1</v>
      </c>
      <c r="X70" s="31" t="str">
        <f t="shared" si="2"/>
        <v xml:space="preserve"> </v>
      </c>
      <c r="Y70" s="31" t="str">
        <f t="shared" si="3"/>
        <v xml:space="preserve"> </v>
      </c>
      <c r="Z70" s="31" t="str">
        <f t="shared" si="4"/>
        <v xml:space="preserve"> </v>
      </c>
    </row>
    <row r="71" spans="1:26" ht="23.1" customHeight="1" x14ac:dyDescent="0.2">
      <c r="A71" s="66">
        <v>8.4</v>
      </c>
      <c r="B71" s="20" t="s">
        <v>288</v>
      </c>
      <c r="C71" s="203"/>
      <c r="D71" s="141"/>
      <c r="E71" s="124" t="str">
        <f t="shared" si="9"/>
        <v xml:space="preserve"> </v>
      </c>
      <c r="F71" s="125"/>
      <c r="G71" s="126"/>
      <c r="H71" s="126"/>
      <c r="I71" s="123"/>
      <c r="J71" s="34">
        <f t="shared" si="29"/>
        <v>1</v>
      </c>
      <c r="K71" s="34">
        <f t="shared" si="30"/>
        <v>0</v>
      </c>
      <c r="P71" s="1">
        <f t="shared" si="31"/>
        <v>0</v>
      </c>
      <c r="Q71" s="1">
        <f t="shared" si="32"/>
        <v>0</v>
      </c>
      <c r="R71" s="1">
        <f t="shared" si="33"/>
        <v>0</v>
      </c>
      <c r="S71" s="34">
        <v>1</v>
      </c>
      <c r="X71" s="31" t="str">
        <f t="shared" si="2"/>
        <v xml:space="preserve"> </v>
      </c>
      <c r="Y71" s="31" t="str">
        <f t="shared" si="3"/>
        <v xml:space="preserve"> </v>
      </c>
      <c r="Z71" s="31" t="str">
        <f t="shared" si="4"/>
        <v xml:space="preserve"> </v>
      </c>
    </row>
    <row r="72" spans="1:26" ht="23.1" customHeight="1" x14ac:dyDescent="0.2">
      <c r="A72" s="66">
        <v>8.5</v>
      </c>
      <c r="B72" s="20" t="s">
        <v>432</v>
      </c>
      <c r="C72" s="203"/>
      <c r="D72" s="141"/>
      <c r="E72" s="124" t="str">
        <f t="shared" si="9"/>
        <v xml:space="preserve"> </v>
      </c>
      <c r="F72" s="125"/>
      <c r="G72" s="126"/>
      <c r="H72" s="126"/>
      <c r="I72" s="123"/>
      <c r="J72" s="34">
        <f t="shared" si="29"/>
        <v>1</v>
      </c>
      <c r="K72" s="34">
        <f t="shared" si="30"/>
        <v>0</v>
      </c>
      <c r="P72" s="1">
        <f t="shared" si="31"/>
        <v>0</v>
      </c>
      <c r="Q72" s="1">
        <f t="shared" si="32"/>
        <v>0</v>
      </c>
      <c r="R72" s="1">
        <f t="shared" si="33"/>
        <v>0</v>
      </c>
      <c r="S72" s="34">
        <v>1</v>
      </c>
      <c r="X72" s="31" t="str">
        <f t="shared" si="2"/>
        <v xml:space="preserve"> </v>
      </c>
      <c r="Y72" s="31" t="str">
        <f t="shared" si="3"/>
        <v xml:space="preserve"> </v>
      </c>
      <c r="Z72" s="31" t="str">
        <f t="shared" si="4"/>
        <v xml:space="preserve"> </v>
      </c>
    </row>
    <row r="73" spans="1:26" ht="23.1" customHeight="1" x14ac:dyDescent="0.2">
      <c r="A73" s="66">
        <v>8.6</v>
      </c>
      <c r="B73" s="20" t="s">
        <v>433</v>
      </c>
      <c r="C73" s="203"/>
      <c r="D73" s="141"/>
      <c r="E73" s="124" t="str">
        <f t="shared" si="9"/>
        <v xml:space="preserve"> </v>
      </c>
      <c r="F73" s="125"/>
      <c r="G73" s="126"/>
      <c r="H73" s="126"/>
      <c r="I73" s="123"/>
      <c r="J73" s="34">
        <f t="shared" si="29"/>
        <v>1</v>
      </c>
      <c r="K73" s="34">
        <f t="shared" si="30"/>
        <v>0</v>
      </c>
      <c r="P73" s="1">
        <f t="shared" si="31"/>
        <v>0</v>
      </c>
      <c r="Q73" s="1">
        <f t="shared" si="32"/>
        <v>0</v>
      </c>
      <c r="R73" s="1">
        <f t="shared" si="33"/>
        <v>0</v>
      </c>
      <c r="S73" s="34">
        <v>1</v>
      </c>
      <c r="X73" s="31" t="str">
        <f t="shared" si="2"/>
        <v xml:space="preserve"> </v>
      </c>
      <c r="Y73" s="31" t="str">
        <f t="shared" si="3"/>
        <v xml:space="preserve"> </v>
      </c>
      <c r="Z73" s="31" t="str">
        <f t="shared" si="4"/>
        <v xml:space="preserve"> </v>
      </c>
    </row>
    <row r="74" spans="1:26" ht="45.75" thickBot="1" x14ac:dyDescent="0.25">
      <c r="A74" s="66">
        <v>8.6999999999999993</v>
      </c>
      <c r="B74" s="22" t="s">
        <v>289</v>
      </c>
      <c r="C74" s="204"/>
      <c r="D74" s="140"/>
      <c r="E74" s="124" t="str">
        <f t="shared" si="9"/>
        <v xml:space="preserve"> </v>
      </c>
      <c r="F74" s="125"/>
      <c r="G74" s="126"/>
      <c r="H74" s="126"/>
      <c r="I74" s="123"/>
      <c r="J74" s="34">
        <f t="shared" si="29"/>
        <v>2</v>
      </c>
      <c r="K74" s="34">
        <f t="shared" si="30"/>
        <v>0</v>
      </c>
      <c r="P74" s="1">
        <f t="shared" si="31"/>
        <v>0</v>
      </c>
      <c r="Q74" s="1">
        <f t="shared" si="32"/>
        <v>0</v>
      </c>
      <c r="R74" s="1">
        <f t="shared" si="33"/>
        <v>0</v>
      </c>
      <c r="S74" s="34">
        <v>2</v>
      </c>
      <c r="X74" s="31">
        <f t="shared" si="2"/>
        <v>0</v>
      </c>
      <c r="Y74" s="31">
        <f t="shared" si="3"/>
        <v>0</v>
      </c>
      <c r="Z74" s="31">
        <f t="shared" si="4"/>
        <v>0</v>
      </c>
    </row>
    <row r="75" spans="1:26" ht="22.5" x14ac:dyDescent="0.2">
      <c r="A75" s="63" t="s">
        <v>398</v>
      </c>
      <c r="B75" s="10" t="s">
        <v>409</v>
      </c>
      <c r="C75" s="11" t="s">
        <v>270</v>
      </c>
      <c r="D75" s="12" t="s">
        <v>388</v>
      </c>
      <c r="E75" s="11" t="s">
        <v>452</v>
      </c>
      <c r="F75" s="116"/>
      <c r="G75" s="198"/>
      <c r="H75" s="199"/>
      <c r="I75" s="200"/>
      <c r="S75" s="31"/>
      <c r="X75" s="31" t="str">
        <f t="shared" si="2"/>
        <v xml:space="preserve"> </v>
      </c>
      <c r="Y75" s="31" t="str">
        <f t="shared" si="3"/>
        <v xml:space="preserve"> </v>
      </c>
      <c r="Z75" s="31" t="str">
        <f t="shared" si="4"/>
        <v xml:space="preserve"> </v>
      </c>
    </row>
    <row r="76" spans="1:26" ht="23.1" customHeight="1" x14ac:dyDescent="0.2">
      <c r="A76" s="66">
        <v>9.1</v>
      </c>
      <c r="B76" s="19" t="s">
        <v>130</v>
      </c>
      <c r="C76" s="217" t="s">
        <v>265</v>
      </c>
      <c r="D76" s="142"/>
      <c r="E76" s="124" t="str">
        <f t="shared" si="9"/>
        <v xml:space="preserve"> </v>
      </c>
      <c r="F76" s="125"/>
      <c r="G76" s="126"/>
      <c r="H76" s="126"/>
      <c r="I76" s="123"/>
      <c r="J76" s="34">
        <f t="shared" ref="J76:J87" si="34">S76</f>
        <v>5</v>
      </c>
      <c r="K76" s="34">
        <f t="shared" ref="K76:K87" si="35">MAX(P76:R76)</f>
        <v>0</v>
      </c>
      <c r="L76" s="48">
        <f>(SUM(K76:K87))/((SUM(J76:J87)*O$9))</f>
        <v>0</v>
      </c>
      <c r="P76" s="1">
        <f t="shared" ref="P76:P87" si="36">IF(G76&gt;1,M$9*J$9,0)</f>
        <v>0</v>
      </c>
      <c r="Q76" s="1">
        <f t="shared" ref="Q76:Q87" si="37">IF(H76&gt;1,J76*N$9,0)</f>
        <v>0</v>
      </c>
      <c r="R76" s="1">
        <f t="shared" ref="R76:R87" si="38">IF(I76&gt;1,O$9*$J76,0)</f>
        <v>0</v>
      </c>
      <c r="S76" s="34">
        <v>5</v>
      </c>
      <c r="T76" s="1">
        <f>COUNTA(G76:G87)</f>
        <v>0</v>
      </c>
      <c r="U76" s="1">
        <f>COUNTA(H76:H87)</f>
        <v>0</v>
      </c>
      <c r="V76" s="1">
        <f>COUNTA(I76:I87)</f>
        <v>0</v>
      </c>
      <c r="X76" s="31">
        <f t="shared" ref="X76:X124" si="39">IF(J76&gt;1,G76," ")</f>
        <v>0</v>
      </c>
      <c r="Y76" s="31">
        <f t="shared" ref="Y76:Y124" si="40">IF(J76&gt;1,H76," ")</f>
        <v>0</v>
      </c>
      <c r="Z76" s="31">
        <f t="shared" ref="Z76:Z124" si="41">IF(J76&gt;1,I76," ")</f>
        <v>0</v>
      </c>
    </row>
    <row r="77" spans="1:26" ht="23.1" customHeight="1" x14ac:dyDescent="0.2">
      <c r="A77" s="66">
        <v>9.1999999999999993</v>
      </c>
      <c r="B77" s="21" t="s">
        <v>131</v>
      </c>
      <c r="C77" s="217"/>
      <c r="D77" s="142"/>
      <c r="E77" s="124" t="str">
        <f t="shared" ref="E77:E87" si="42">IF(G77="x",AC$9," ")</f>
        <v xml:space="preserve"> </v>
      </c>
      <c r="F77" s="125"/>
      <c r="G77" s="126"/>
      <c r="H77" s="126"/>
      <c r="I77" s="123"/>
      <c r="J77" s="34">
        <f t="shared" si="34"/>
        <v>4</v>
      </c>
      <c r="K77" s="34">
        <f t="shared" si="35"/>
        <v>0</v>
      </c>
      <c r="P77" s="1">
        <f t="shared" si="36"/>
        <v>0</v>
      </c>
      <c r="Q77" s="1">
        <f t="shared" si="37"/>
        <v>0</v>
      </c>
      <c r="R77" s="1">
        <f t="shared" si="38"/>
        <v>0</v>
      </c>
      <c r="S77" s="34">
        <v>4</v>
      </c>
      <c r="T77" s="48">
        <f>T76/COUNTA($J76:$J87)</f>
        <v>0</v>
      </c>
      <c r="U77" s="48">
        <f>U76/COUNTA($J76:$J87)</f>
        <v>0</v>
      </c>
      <c r="V77" s="48">
        <f>V76/COUNTA($J76:$J87)</f>
        <v>0</v>
      </c>
      <c r="X77" s="31">
        <f t="shared" si="39"/>
        <v>0</v>
      </c>
      <c r="Y77" s="31">
        <f t="shared" si="40"/>
        <v>0</v>
      </c>
      <c r="Z77" s="31">
        <f t="shared" si="41"/>
        <v>0</v>
      </c>
    </row>
    <row r="78" spans="1:26" ht="23.1" customHeight="1" x14ac:dyDescent="0.2">
      <c r="A78" s="66">
        <v>9.3000000000000007</v>
      </c>
      <c r="B78" s="20" t="s">
        <v>290</v>
      </c>
      <c r="C78" s="217"/>
      <c r="D78" s="142"/>
      <c r="E78" s="124" t="str">
        <f t="shared" si="42"/>
        <v xml:space="preserve"> </v>
      </c>
      <c r="F78" s="125"/>
      <c r="G78" s="126"/>
      <c r="H78" s="126"/>
      <c r="I78" s="123"/>
      <c r="J78" s="34">
        <f t="shared" si="34"/>
        <v>2</v>
      </c>
      <c r="K78" s="34">
        <f t="shared" si="35"/>
        <v>0</v>
      </c>
      <c r="P78" s="1">
        <f t="shared" si="36"/>
        <v>0</v>
      </c>
      <c r="Q78" s="1">
        <f t="shared" si="37"/>
        <v>0</v>
      </c>
      <c r="R78" s="1">
        <f t="shared" si="38"/>
        <v>0</v>
      </c>
      <c r="S78" s="34">
        <v>2</v>
      </c>
      <c r="X78" s="31">
        <f t="shared" si="39"/>
        <v>0</v>
      </c>
      <c r="Y78" s="31">
        <f t="shared" si="40"/>
        <v>0</v>
      </c>
      <c r="Z78" s="31">
        <f t="shared" si="41"/>
        <v>0</v>
      </c>
    </row>
    <row r="79" spans="1:26" ht="23.1" customHeight="1" x14ac:dyDescent="0.2">
      <c r="A79" s="66">
        <v>9.4</v>
      </c>
      <c r="B79" s="30" t="s">
        <v>155</v>
      </c>
      <c r="C79" s="217"/>
      <c r="D79" s="142"/>
      <c r="E79" s="124" t="str">
        <f t="shared" si="42"/>
        <v xml:space="preserve"> </v>
      </c>
      <c r="F79" s="125"/>
      <c r="G79" s="126"/>
      <c r="H79" s="126"/>
      <c r="I79" s="123"/>
      <c r="J79" s="34">
        <f t="shared" si="34"/>
        <v>2</v>
      </c>
      <c r="K79" s="34">
        <f t="shared" si="35"/>
        <v>0</v>
      </c>
      <c r="P79" s="1">
        <f t="shared" si="36"/>
        <v>0</v>
      </c>
      <c r="Q79" s="1">
        <f t="shared" si="37"/>
        <v>0</v>
      </c>
      <c r="R79" s="1">
        <f t="shared" si="38"/>
        <v>0</v>
      </c>
      <c r="S79" s="34">
        <v>2</v>
      </c>
      <c r="X79" s="31">
        <f t="shared" si="39"/>
        <v>0</v>
      </c>
      <c r="Y79" s="31">
        <f t="shared" si="40"/>
        <v>0</v>
      </c>
      <c r="Z79" s="31">
        <f t="shared" si="41"/>
        <v>0</v>
      </c>
    </row>
    <row r="80" spans="1:26" ht="23.1" customHeight="1" x14ac:dyDescent="0.2">
      <c r="A80" s="66">
        <v>9.5</v>
      </c>
      <c r="B80" s="20" t="s">
        <v>291</v>
      </c>
      <c r="C80" s="217"/>
      <c r="D80" s="142"/>
      <c r="E80" s="124" t="str">
        <f t="shared" si="42"/>
        <v xml:space="preserve"> </v>
      </c>
      <c r="F80" s="125"/>
      <c r="G80" s="126"/>
      <c r="H80" s="126"/>
      <c r="I80" s="123"/>
      <c r="J80" s="34">
        <f t="shared" si="34"/>
        <v>2</v>
      </c>
      <c r="K80" s="34">
        <f t="shared" si="35"/>
        <v>0</v>
      </c>
      <c r="P80" s="1">
        <f t="shared" si="36"/>
        <v>0</v>
      </c>
      <c r="Q80" s="1">
        <f t="shared" si="37"/>
        <v>0</v>
      </c>
      <c r="R80" s="1">
        <f t="shared" si="38"/>
        <v>0</v>
      </c>
      <c r="S80" s="34">
        <v>2</v>
      </c>
      <c r="X80" s="31">
        <f t="shared" si="39"/>
        <v>0</v>
      </c>
      <c r="Y80" s="31">
        <f t="shared" si="40"/>
        <v>0</v>
      </c>
      <c r="Z80" s="31">
        <f t="shared" si="41"/>
        <v>0</v>
      </c>
    </row>
    <row r="81" spans="1:26" ht="56.25" x14ac:dyDescent="0.2">
      <c r="A81" s="66">
        <v>9.6</v>
      </c>
      <c r="B81" s="20" t="s">
        <v>156</v>
      </c>
      <c r="C81" s="217"/>
      <c r="D81" s="142"/>
      <c r="E81" s="124" t="str">
        <f t="shared" si="42"/>
        <v xml:space="preserve"> </v>
      </c>
      <c r="F81" s="125"/>
      <c r="G81" s="126"/>
      <c r="H81" s="126"/>
      <c r="I81" s="123"/>
      <c r="J81" s="34">
        <f t="shared" si="34"/>
        <v>3</v>
      </c>
      <c r="K81" s="34">
        <f t="shared" si="35"/>
        <v>0</v>
      </c>
      <c r="P81" s="1">
        <f t="shared" si="36"/>
        <v>0</v>
      </c>
      <c r="Q81" s="1">
        <f t="shared" si="37"/>
        <v>0</v>
      </c>
      <c r="R81" s="1">
        <f t="shared" si="38"/>
        <v>0</v>
      </c>
      <c r="S81" s="34">
        <v>3</v>
      </c>
      <c r="X81" s="31">
        <f t="shared" si="39"/>
        <v>0</v>
      </c>
      <c r="Y81" s="31">
        <f t="shared" si="40"/>
        <v>0</v>
      </c>
      <c r="Z81" s="31">
        <f t="shared" si="41"/>
        <v>0</v>
      </c>
    </row>
    <row r="82" spans="1:26" ht="23.1" customHeight="1" x14ac:dyDescent="0.2">
      <c r="A82" s="66">
        <v>9.6999999999999993</v>
      </c>
      <c r="B82" s="20" t="s">
        <v>440</v>
      </c>
      <c r="C82" s="217"/>
      <c r="D82" s="142"/>
      <c r="E82" s="124" t="str">
        <f t="shared" si="42"/>
        <v xml:space="preserve"> </v>
      </c>
      <c r="F82" s="125"/>
      <c r="G82" s="126"/>
      <c r="H82" s="126"/>
      <c r="I82" s="123"/>
      <c r="J82" s="34">
        <f t="shared" si="34"/>
        <v>2</v>
      </c>
      <c r="K82" s="34">
        <f t="shared" si="35"/>
        <v>0</v>
      </c>
      <c r="P82" s="1">
        <f t="shared" si="36"/>
        <v>0</v>
      </c>
      <c r="Q82" s="1">
        <f t="shared" si="37"/>
        <v>0</v>
      </c>
      <c r="R82" s="1">
        <f t="shared" si="38"/>
        <v>0</v>
      </c>
      <c r="S82" s="34">
        <v>2</v>
      </c>
      <c r="X82" s="31">
        <f t="shared" si="39"/>
        <v>0</v>
      </c>
      <c r="Y82" s="31">
        <f t="shared" si="40"/>
        <v>0</v>
      </c>
      <c r="Z82" s="31">
        <f t="shared" si="41"/>
        <v>0</v>
      </c>
    </row>
    <row r="83" spans="1:26" ht="33.75" x14ac:dyDescent="0.2">
      <c r="A83" s="66">
        <v>9.8000000000000007</v>
      </c>
      <c r="B83" s="20" t="s">
        <v>441</v>
      </c>
      <c r="C83" s="217"/>
      <c r="D83" s="142"/>
      <c r="E83" s="124" t="str">
        <f t="shared" si="42"/>
        <v xml:space="preserve"> </v>
      </c>
      <c r="F83" s="125"/>
      <c r="G83" s="126"/>
      <c r="H83" s="126"/>
      <c r="I83" s="123"/>
      <c r="J83" s="34">
        <f t="shared" si="34"/>
        <v>2</v>
      </c>
      <c r="K83" s="34">
        <f t="shared" si="35"/>
        <v>0</v>
      </c>
      <c r="P83" s="1">
        <f t="shared" si="36"/>
        <v>0</v>
      </c>
      <c r="Q83" s="1">
        <f t="shared" si="37"/>
        <v>0</v>
      </c>
      <c r="R83" s="1">
        <f t="shared" si="38"/>
        <v>0</v>
      </c>
      <c r="S83" s="34">
        <v>2</v>
      </c>
      <c r="X83" s="31">
        <f t="shared" si="39"/>
        <v>0</v>
      </c>
      <c r="Y83" s="31">
        <f t="shared" si="40"/>
        <v>0</v>
      </c>
      <c r="Z83" s="31">
        <f t="shared" si="41"/>
        <v>0</v>
      </c>
    </row>
    <row r="84" spans="1:26" ht="23.1" customHeight="1" x14ac:dyDescent="0.2">
      <c r="A84" s="66">
        <v>9.9</v>
      </c>
      <c r="B84" s="19" t="s">
        <v>266</v>
      </c>
      <c r="C84" s="217"/>
      <c r="D84" s="142"/>
      <c r="E84" s="124" t="str">
        <f t="shared" si="42"/>
        <v xml:space="preserve"> </v>
      </c>
      <c r="F84" s="125"/>
      <c r="G84" s="126"/>
      <c r="H84" s="126"/>
      <c r="I84" s="123"/>
      <c r="J84" s="34">
        <f t="shared" si="34"/>
        <v>2</v>
      </c>
      <c r="K84" s="34">
        <f t="shared" si="35"/>
        <v>0</v>
      </c>
      <c r="P84" s="1">
        <f t="shared" si="36"/>
        <v>0</v>
      </c>
      <c r="Q84" s="1">
        <f t="shared" si="37"/>
        <v>0</v>
      </c>
      <c r="R84" s="1">
        <f t="shared" si="38"/>
        <v>0</v>
      </c>
      <c r="S84" s="34">
        <v>2</v>
      </c>
      <c r="X84" s="31">
        <f t="shared" si="39"/>
        <v>0</v>
      </c>
      <c r="Y84" s="31">
        <f t="shared" si="40"/>
        <v>0</v>
      </c>
      <c r="Z84" s="31">
        <f t="shared" si="41"/>
        <v>0</v>
      </c>
    </row>
    <row r="85" spans="1:26" ht="23.1" customHeight="1" x14ac:dyDescent="0.2">
      <c r="A85" s="67">
        <v>9.1</v>
      </c>
      <c r="B85" s="19" t="s">
        <v>421</v>
      </c>
      <c r="C85" s="217"/>
      <c r="D85" s="142"/>
      <c r="E85" s="124" t="str">
        <f t="shared" si="42"/>
        <v xml:space="preserve"> </v>
      </c>
      <c r="F85" s="125"/>
      <c r="G85" s="126"/>
      <c r="H85" s="126"/>
      <c r="I85" s="123"/>
      <c r="J85" s="34">
        <f t="shared" si="34"/>
        <v>2</v>
      </c>
      <c r="K85" s="34">
        <f t="shared" si="35"/>
        <v>0</v>
      </c>
      <c r="P85" s="1">
        <f t="shared" si="36"/>
        <v>0</v>
      </c>
      <c r="Q85" s="1">
        <f t="shared" si="37"/>
        <v>0</v>
      </c>
      <c r="R85" s="1">
        <f t="shared" si="38"/>
        <v>0</v>
      </c>
      <c r="S85" s="34">
        <v>2</v>
      </c>
      <c r="X85" s="31">
        <f t="shared" si="39"/>
        <v>0</v>
      </c>
      <c r="Y85" s="31">
        <f t="shared" si="40"/>
        <v>0</v>
      </c>
      <c r="Z85" s="31">
        <f t="shared" si="41"/>
        <v>0</v>
      </c>
    </row>
    <row r="86" spans="1:26" ht="23.1" customHeight="1" x14ac:dyDescent="0.2">
      <c r="A86" s="66">
        <v>9.11</v>
      </c>
      <c r="B86" s="19" t="s">
        <v>79</v>
      </c>
      <c r="C86" s="217"/>
      <c r="D86" s="142"/>
      <c r="E86" s="124" t="str">
        <f t="shared" si="42"/>
        <v xml:space="preserve"> </v>
      </c>
      <c r="F86" s="125"/>
      <c r="G86" s="126"/>
      <c r="H86" s="126"/>
      <c r="I86" s="123"/>
      <c r="J86" s="34">
        <f t="shared" si="34"/>
        <v>2</v>
      </c>
      <c r="K86" s="34">
        <f t="shared" si="35"/>
        <v>0</v>
      </c>
      <c r="P86" s="1">
        <f t="shared" si="36"/>
        <v>0</v>
      </c>
      <c r="Q86" s="1">
        <f t="shared" si="37"/>
        <v>0</v>
      </c>
      <c r="R86" s="1">
        <f t="shared" si="38"/>
        <v>0</v>
      </c>
      <c r="S86" s="34">
        <v>2</v>
      </c>
      <c r="X86" s="31">
        <f t="shared" si="39"/>
        <v>0</v>
      </c>
      <c r="Y86" s="31">
        <f t="shared" si="40"/>
        <v>0</v>
      </c>
      <c r="Z86" s="31">
        <f t="shared" si="41"/>
        <v>0</v>
      </c>
    </row>
    <row r="87" spans="1:26" ht="23.1" customHeight="1" thickBot="1" x14ac:dyDescent="0.25">
      <c r="A87" s="66">
        <v>9.1199999999999992</v>
      </c>
      <c r="B87" s="29" t="s">
        <v>98</v>
      </c>
      <c r="C87" s="218"/>
      <c r="D87" s="143"/>
      <c r="E87" s="124" t="str">
        <f t="shared" si="42"/>
        <v xml:space="preserve"> </v>
      </c>
      <c r="F87" s="125"/>
      <c r="G87" s="126"/>
      <c r="H87" s="126"/>
      <c r="I87" s="123"/>
      <c r="J87" s="34">
        <f t="shared" si="34"/>
        <v>2</v>
      </c>
      <c r="K87" s="34">
        <f t="shared" si="35"/>
        <v>0</v>
      </c>
      <c r="P87" s="1">
        <f t="shared" si="36"/>
        <v>0</v>
      </c>
      <c r="Q87" s="1">
        <f t="shared" si="37"/>
        <v>0</v>
      </c>
      <c r="R87" s="1">
        <f t="shared" si="38"/>
        <v>0</v>
      </c>
      <c r="S87" s="34">
        <v>2</v>
      </c>
      <c r="X87" s="31">
        <f t="shared" si="39"/>
        <v>0</v>
      </c>
      <c r="Y87" s="31">
        <f t="shared" si="40"/>
        <v>0</v>
      </c>
      <c r="Z87" s="31">
        <f t="shared" si="41"/>
        <v>0</v>
      </c>
    </row>
    <row r="88" spans="1:26" ht="22.5" x14ac:dyDescent="0.2">
      <c r="A88" s="63" t="s">
        <v>399</v>
      </c>
      <c r="B88" s="10" t="s">
        <v>412</v>
      </c>
      <c r="C88" s="11" t="s">
        <v>270</v>
      </c>
      <c r="D88" s="12" t="s">
        <v>388</v>
      </c>
      <c r="E88" s="11" t="s">
        <v>452</v>
      </c>
      <c r="F88" s="116"/>
      <c r="G88" s="198"/>
      <c r="H88" s="199"/>
      <c r="I88" s="200"/>
      <c r="S88" s="31"/>
      <c r="X88" s="31" t="str">
        <f t="shared" si="39"/>
        <v xml:space="preserve"> </v>
      </c>
      <c r="Y88" s="31" t="str">
        <f t="shared" si="40"/>
        <v xml:space="preserve"> </v>
      </c>
      <c r="Z88" s="31" t="str">
        <f t="shared" si="41"/>
        <v xml:space="preserve"> </v>
      </c>
    </row>
    <row r="89" spans="1:26" ht="23.1" customHeight="1" x14ac:dyDescent="0.2">
      <c r="A89" s="66">
        <v>10.1</v>
      </c>
      <c r="B89" s="19" t="s">
        <v>132</v>
      </c>
      <c r="C89" s="203" t="s">
        <v>273</v>
      </c>
      <c r="D89" s="129"/>
      <c r="E89" s="124" t="str">
        <f t="shared" ref="E89:E94" si="43">IF(G89="x",AC$9," ")</f>
        <v xml:space="preserve"> </v>
      </c>
      <c r="F89" s="125"/>
      <c r="G89" s="126"/>
      <c r="H89" s="126"/>
      <c r="I89" s="123"/>
      <c r="J89" s="34">
        <f t="shared" ref="J89:J94" si="44">S89</f>
        <v>5</v>
      </c>
      <c r="K89" s="34">
        <f t="shared" ref="K89:K94" si="45">MAX(P89:R89)</f>
        <v>0</v>
      </c>
      <c r="L89" s="48">
        <f>(SUM(K89:K94))/((SUM(J89:J94)*O$9))</f>
        <v>0</v>
      </c>
      <c r="P89" s="1">
        <f t="shared" ref="P89:P94" si="46">IF(G89&gt;1,M$9*J$9,0)</f>
        <v>0</v>
      </c>
      <c r="Q89" s="1">
        <f t="shared" ref="Q89:Q94" si="47">IF(H89&gt;1,J89*N$9,0)</f>
        <v>0</v>
      </c>
      <c r="R89" s="1">
        <f t="shared" ref="R89:R94" si="48">IF(I89&gt;1,O$9*$J89,0)</f>
        <v>0</v>
      </c>
      <c r="S89" s="34">
        <v>5</v>
      </c>
      <c r="T89" s="1">
        <f>COUNTA(G89:G94)</f>
        <v>0</v>
      </c>
      <c r="U89" s="1">
        <f>COUNTA(H89:H94)</f>
        <v>0</v>
      </c>
      <c r="V89" s="1">
        <f>COUNTA(I89:I94)</f>
        <v>0</v>
      </c>
      <c r="X89" s="31">
        <f t="shared" si="39"/>
        <v>0</v>
      </c>
      <c r="Y89" s="31">
        <f t="shared" si="40"/>
        <v>0</v>
      </c>
      <c r="Z89" s="31">
        <f t="shared" si="41"/>
        <v>0</v>
      </c>
    </row>
    <row r="90" spans="1:26" ht="23.1" customHeight="1" x14ac:dyDescent="0.2">
      <c r="A90" s="66">
        <v>10.199999999999999</v>
      </c>
      <c r="B90" s="21" t="s">
        <v>133</v>
      </c>
      <c r="C90" s="203"/>
      <c r="D90" s="129"/>
      <c r="E90" s="124" t="str">
        <f t="shared" si="43"/>
        <v xml:space="preserve"> </v>
      </c>
      <c r="F90" s="125"/>
      <c r="G90" s="126"/>
      <c r="H90" s="126"/>
      <c r="I90" s="123"/>
      <c r="J90" s="34">
        <f t="shared" si="44"/>
        <v>4</v>
      </c>
      <c r="K90" s="34">
        <f t="shared" si="45"/>
        <v>0</v>
      </c>
      <c r="P90" s="1">
        <f t="shared" si="46"/>
        <v>0</v>
      </c>
      <c r="Q90" s="1">
        <f t="shared" si="47"/>
        <v>0</v>
      </c>
      <c r="R90" s="1">
        <f t="shared" si="48"/>
        <v>0</v>
      </c>
      <c r="S90" s="34">
        <v>4</v>
      </c>
      <c r="T90" s="48">
        <f>T89/COUNTA($J89:$J94)</f>
        <v>0</v>
      </c>
      <c r="U90" s="48">
        <f>U89/COUNTA($J89:$J94)</f>
        <v>0</v>
      </c>
      <c r="V90" s="48">
        <f>V89/COUNTA($J89:$J94)</f>
        <v>0</v>
      </c>
      <c r="X90" s="31">
        <f t="shared" si="39"/>
        <v>0</v>
      </c>
      <c r="Y90" s="31">
        <f t="shared" si="40"/>
        <v>0</v>
      </c>
      <c r="Z90" s="31">
        <f t="shared" si="41"/>
        <v>0</v>
      </c>
    </row>
    <row r="91" spans="1:26" ht="23.1" customHeight="1" x14ac:dyDescent="0.2">
      <c r="A91" s="66">
        <v>10.3</v>
      </c>
      <c r="B91" s="19" t="s">
        <v>267</v>
      </c>
      <c r="C91" s="203"/>
      <c r="D91" s="129"/>
      <c r="E91" s="124" t="str">
        <f t="shared" si="43"/>
        <v xml:space="preserve"> </v>
      </c>
      <c r="F91" s="125"/>
      <c r="G91" s="126"/>
      <c r="H91" s="126"/>
      <c r="I91" s="123"/>
      <c r="J91" s="34">
        <f t="shared" si="44"/>
        <v>1</v>
      </c>
      <c r="K91" s="34">
        <f t="shared" si="45"/>
        <v>0</v>
      </c>
      <c r="P91" s="1">
        <f t="shared" si="46"/>
        <v>0</v>
      </c>
      <c r="Q91" s="1">
        <f t="shared" si="47"/>
        <v>0</v>
      </c>
      <c r="R91" s="1">
        <f t="shared" si="48"/>
        <v>0</v>
      </c>
      <c r="S91" s="34">
        <v>1</v>
      </c>
      <c r="X91" s="31" t="str">
        <f t="shared" si="39"/>
        <v xml:space="preserve"> </v>
      </c>
      <c r="Y91" s="31" t="str">
        <f t="shared" si="40"/>
        <v xml:space="preserve"> </v>
      </c>
      <c r="Z91" s="31" t="str">
        <f t="shared" si="41"/>
        <v xml:space="preserve"> </v>
      </c>
    </row>
    <row r="92" spans="1:26" ht="23.1" customHeight="1" x14ac:dyDescent="0.2">
      <c r="A92" s="66">
        <v>10.4</v>
      </c>
      <c r="B92" s="20" t="s">
        <v>292</v>
      </c>
      <c r="C92" s="203"/>
      <c r="D92" s="141"/>
      <c r="E92" s="124" t="str">
        <f t="shared" si="43"/>
        <v xml:space="preserve"> </v>
      </c>
      <c r="F92" s="125"/>
      <c r="G92" s="126"/>
      <c r="H92" s="126"/>
      <c r="I92" s="123"/>
      <c r="J92" s="34">
        <f t="shared" si="44"/>
        <v>3</v>
      </c>
      <c r="K92" s="34">
        <f t="shared" si="45"/>
        <v>0</v>
      </c>
      <c r="P92" s="1">
        <f t="shared" si="46"/>
        <v>0</v>
      </c>
      <c r="Q92" s="1">
        <f t="shared" si="47"/>
        <v>0</v>
      </c>
      <c r="R92" s="1">
        <f t="shared" si="48"/>
        <v>0</v>
      </c>
      <c r="S92" s="34">
        <v>3</v>
      </c>
      <c r="X92" s="31">
        <f t="shared" si="39"/>
        <v>0</v>
      </c>
      <c r="Y92" s="31">
        <f t="shared" si="40"/>
        <v>0</v>
      </c>
      <c r="Z92" s="31">
        <f t="shared" si="41"/>
        <v>0</v>
      </c>
    </row>
    <row r="93" spans="1:26" ht="23.1" customHeight="1" x14ac:dyDescent="0.2">
      <c r="A93" s="66">
        <v>10.5</v>
      </c>
      <c r="B93" s="20" t="s">
        <v>293</v>
      </c>
      <c r="C93" s="203"/>
      <c r="D93" s="141"/>
      <c r="E93" s="124" t="str">
        <f t="shared" si="43"/>
        <v xml:space="preserve"> </v>
      </c>
      <c r="F93" s="125"/>
      <c r="G93" s="126"/>
      <c r="H93" s="126"/>
      <c r="I93" s="123"/>
      <c r="J93" s="34">
        <f t="shared" si="44"/>
        <v>2</v>
      </c>
      <c r="K93" s="34">
        <f t="shared" si="45"/>
        <v>0</v>
      </c>
      <c r="P93" s="1">
        <f t="shared" si="46"/>
        <v>0</v>
      </c>
      <c r="Q93" s="1">
        <f t="shared" si="47"/>
        <v>0</v>
      </c>
      <c r="R93" s="1">
        <f t="shared" si="48"/>
        <v>0</v>
      </c>
      <c r="S93" s="34">
        <v>2</v>
      </c>
      <c r="X93" s="31">
        <f t="shared" si="39"/>
        <v>0</v>
      </c>
      <c r="Y93" s="31">
        <f t="shared" si="40"/>
        <v>0</v>
      </c>
      <c r="Z93" s="31">
        <f t="shared" si="41"/>
        <v>0</v>
      </c>
    </row>
    <row r="94" spans="1:26" ht="23.1" customHeight="1" thickBot="1" x14ac:dyDescent="0.25">
      <c r="A94" s="66">
        <v>10.6</v>
      </c>
      <c r="B94" s="22" t="s">
        <v>150</v>
      </c>
      <c r="C94" s="204"/>
      <c r="D94" s="140"/>
      <c r="E94" s="124" t="str">
        <f t="shared" si="43"/>
        <v xml:space="preserve"> </v>
      </c>
      <c r="F94" s="125"/>
      <c r="G94" s="126"/>
      <c r="H94" s="126"/>
      <c r="I94" s="123"/>
      <c r="J94" s="34">
        <f t="shared" si="44"/>
        <v>1</v>
      </c>
      <c r="K94" s="34">
        <f t="shared" si="45"/>
        <v>0</v>
      </c>
      <c r="P94" s="1">
        <f t="shared" si="46"/>
        <v>0</v>
      </c>
      <c r="Q94" s="1">
        <f t="shared" si="47"/>
        <v>0</v>
      </c>
      <c r="R94" s="1">
        <f t="shared" si="48"/>
        <v>0</v>
      </c>
      <c r="S94" s="34">
        <v>1</v>
      </c>
      <c r="X94" s="31" t="str">
        <f t="shared" si="39"/>
        <v xml:space="preserve"> </v>
      </c>
      <c r="Y94" s="31" t="str">
        <f t="shared" si="40"/>
        <v xml:space="preserve"> </v>
      </c>
      <c r="Z94" s="31" t="str">
        <f t="shared" si="41"/>
        <v xml:space="preserve"> </v>
      </c>
    </row>
    <row r="95" spans="1:26" ht="22.5" x14ac:dyDescent="0.2">
      <c r="A95" s="63" t="s">
        <v>400</v>
      </c>
      <c r="B95" s="10" t="s">
        <v>413</v>
      </c>
      <c r="C95" s="11" t="s">
        <v>270</v>
      </c>
      <c r="D95" s="12" t="s">
        <v>388</v>
      </c>
      <c r="E95" s="11" t="s">
        <v>452</v>
      </c>
      <c r="F95" s="116"/>
      <c r="G95" s="198"/>
      <c r="H95" s="199"/>
      <c r="I95" s="200"/>
      <c r="S95" s="31"/>
      <c r="X95" s="31" t="str">
        <f t="shared" si="39"/>
        <v xml:space="preserve"> </v>
      </c>
      <c r="Y95" s="31" t="str">
        <f t="shared" si="40"/>
        <v xml:space="preserve"> </v>
      </c>
      <c r="Z95" s="31" t="str">
        <f t="shared" si="41"/>
        <v xml:space="preserve"> </v>
      </c>
    </row>
    <row r="96" spans="1:26" ht="23.1" customHeight="1" x14ac:dyDescent="0.2">
      <c r="A96" s="66">
        <v>11.1</v>
      </c>
      <c r="B96" s="19" t="s">
        <v>134</v>
      </c>
      <c r="C96" s="203" t="s">
        <v>273</v>
      </c>
      <c r="D96" s="129"/>
      <c r="E96" s="124" t="str">
        <f t="shared" ref="E96:E102" si="49">IF(G96="x",AC$9," ")</f>
        <v xml:space="preserve"> </v>
      </c>
      <c r="F96" s="125"/>
      <c r="G96" s="126"/>
      <c r="H96" s="126"/>
      <c r="I96" s="123"/>
      <c r="J96" s="34">
        <f t="shared" ref="J96:J104" si="50">S96</f>
        <v>5</v>
      </c>
      <c r="K96" s="34">
        <f t="shared" ref="K96:K102" si="51">MAX(P96:R96)</f>
        <v>0</v>
      </c>
      <c r="L96" s="48">
        <f>(SUM(K96:K102))/((SUM(J96:J102)*O$9))</f>
        <v>0</v>
      </c>
      <c r="P96" s="1">
        <f t="shared" ref="P96:P102" si="52">IF(G96&gt;1,M$9*J$9,0)</f>
        <v>0</v>
      </c>
      <c r="Q96" s="1">
        <f t="shared" ref="Q96:Q102" si="53">IF(H96&gt;1,J96*N$9,0)</f>
        <v>0</v>
      </c>
      <c r="R96" s="1">
        <f t="shared" ref="R96:R102" si="54">IF(I96&gt;1,O$9*$J96,0)</f>
        <v>0</v>
      </c>
      <c r="S96" s="34">
        <v>5</v>
      </c>
      <c r="T96" s="1">
        <f>COUNTA(G96:G102)</f>
        <v>0</v>
      </c>
      <c r="U96" s="1">
        <f>COUNTA(H96:H102)</f>
        <v>0</v>
      </c>
      <c r="V96" s="1">
        <f>COUNTA(I96:I102)</f>
        <v>0</v>
      </c>
      <c r="X96" s="31">
        <f t="shared" si="39"/>
        <v>0</v>
      </c>
      <c r="Y96" s="31">
        <f t="shared" si="40"/>
        <v>0</v>
      </c>
      <c r="Z96" s="31">
        <f t="shared" si="41"/>
        <v>0</v>
      </c>
    </row>
    <row r="97" spans="1:26" ht="23.1" customHeight="1" x14ac:dyDescent="0.2">
      <c r="A97" s="66">
        <v>11.2</v>
      </c>
      <c r="B97" s="21" t="s">
        <v>135</v>
      </c>
      <c r="C97" s="203"/>
      <c r="D97" s="129"/>
      <c r="E97" s="124" t="str">
        <f t="shared" si="49"/>
        <v xml:space="preserve"> </v>
      </c>
      <c r="F97" s="125"/>
      <c r="G97" s="126"/>
      <c r="H97" s="126"/>
      <c r="I97" s="123"/>
      <c r="J97" s="34">
        <f t="shared" si="50"/>
        <v>4</v>
      </c>
      <c r="K97" s="34">
        <f t="shared" si="51"/>
        <v>0</v>
      </c>
      <c r="P97" s="1">
        <f t="shared" si="52"/>
        <v>0</v>
      </c>
      <c r="Q97" s="1">
        <f t="shared" si="53"/>
        <v>0</v>
      </c>
      <c r="R97" s="1">
        <f t="shared" si="54"/>
        <v>0</v>
      </c>
      <c r="S97" s="34">
        <v>4</v>
      </c>
      <c r="T97" s="48">
        <f>T96/COUNTA($J96:$J102)</f>
        <v>0</v>
      </c>
      <c r="U97" s="48">
        <f>U96/COUNTA($J96:$J102)</f>
        <v>0</v>
      </c>
      <c r="V97" s="48">
        <f>V96/COUNTA($J96:$J102)</f>
        <v>0</v>
      </c>
      <c r="X97" s="31">
        <f t="shared" si="39"/>
        <v>0</v>
      </c>
      <c r="Y97" s="31">
        <f t="shared" si="40"/>
        <v>0</v>
      </c>
      <c r="Z97" s="31">
        <f t="shared" si="41"/>
        <v>0</v>
      </c>
    </row>
    <row r="98" spans="1:26" ht="23.1" customHeight="1" x14ac:dyDescent="0.2">
      <c r="A98" s="66">
        <v>11.3</v>
      </c>
      <c r="B98" s="20" t="s">
        <v>136</v>
      </c>
      <c r="C98" s="203"/>
      <c r="D98" s="129"/>
      <c r="E98" s="124" t="str">
        <f t="shared" si="49"/>
        <v xml:space="preserve"> </v>
      </c>
      <c r="F98" s="125"/>
      <c r="G98" s="126"/>
      <c r="H98" s="126"/>
      <c r="I98" s="123"/>
      <c r="J98" s="34">
        <f t="shared" si="50"/>
        <v>1</v>
      </c>
      <c r="K98" s="34">
        <f t="shared" si="51"/>
        <v>0</v>
      </c>
      <c r="P98" s="1">
        <f t="shared" si="52"/>
        <v>0</v>
      </c>
      <c r="Q98" s="1">
        <f t="shared" si="53"/>
        <v>0</v>
      </c>
      <c r="R98" s="1">
        <f t="shared" si="54"/>
        <v>0</v>
      </c>
      <c r="S98" s="34">
        <v>1</v>
      </c>
      <c r="X98" s="31" t="str">
        <f t="shared" si="39"/>
        <v xml:space="preserve"> </v>
      </c>
      <c r="Y98" s="31" t="str">
        <f t="shared" si="40"/>
        <v xml:space="preserve"> </v>
      </c>
      <c r="Z98" s="31" t="str">
        <f t="shared" si="41"/>
        <v xml:space="preserve"> </v>
      </c>
    </row>
    <row r="99" spans="1:26" ht="23.1" customHeight="1" x14ac:dyDescent="0.2">
      <c r="A99" s="66">
        <v>11.4</v>
      </c>
      <c r="B99" s="20" t="s">
        <v>138</v>
      </c>
      <c r="C99" s="203"/>
      <c r="D99" s="129"/>
      <c r="E99" s="124" t="str">
        <f t="shared" si="49"/>
        <v xml:space="preserve"> </v>
      </c>
      <c r="F99" s="125"/>
      <c r="G99" s="126"/>
      <c r="H99" s="126"/>
      <c r="I99" s="123"/>
      <c r="J99" s="34">
        <f t="shared" si="50"/>
        <v>3</v>
      </c>
      <c r="K99" s="34">
        <f>MAX(P99:R99)</f>
        <v>0</v>
      </c>
      <c r="P99" s="1">
        <f>IF(G99&gt;1,M$9*J$9,0)</f>
        <v>0</v>
      </c>
      <c r="Q99" s="1">
        <f>IF(H99&gt;1,J99*N$9,0)</f>
        <v>0</v>
      </c>
      <c r="R99" s="1">
        <f>IF(I99&gt;1,O$9*$J99,0)</f>
        <v>0</v>
      </c>
      <c r="S99" s="34">
        <v>3</v>
      </c>
      <c r="X99" s="31">
        <f t="shared" si="39"/>
        <v>0</v>
      </c>
      <c r="Y99" s="31">
        <f t="shared" si="40"/>
        <v>0</v>
      </c>
      <c r="Z99" s="31">
        <f t="shared" si="41"/>
        <v>0</v>
      </c>
    </row>
    <row r="100" spans="1:26" ht="23.1" customHeight="1" x14ac:dyDescent="0.2">
      <c r="A100" s="66">
        <v>11.5</v>
      </c>
      <c r="B100" s="19" t="s">
        <v>429</v>
      </c>
      <c r="C100" s="203"/>
      <c r="D100" s="129"/>
      <c r="E100" s="124" t="str">
        <f t="shared" si="49"/>
        <v xml:space="preserve"> </v>
      </c>
      <c r="F100" s="125"/>
      <c r="G100" s="126"/>
      <c r="H100" s="126"/>
      <c r="I100" s="123"/>
      <c r="J100" s="34">
        <f t="shared" si="50"/>
        <v>1</v>
      </c>
      <c r="K100" s="34">
        <f t="shared" si="51"/>
        <v>0</v>
      </c>
      <c r="P100" s="1">
        <f t="shared" si="52"/>
        <v>0</v>
      </c>
      <c r="Q100" s="1">
        <f t="shared" si="53"/>
        <v>0</v>
      </c>
      <c r="R100" s="1">
        <f t="shared" si="54"/>
        <v>0</v>
      </c>
      <c r="S100" s="34">
        <v>1</v>
      </c>
      <c r="X100" s="31" t="str">
        <f t="shared" si="39"/>
        <v xml:space="preserve"> </v>
      </c>
      <c r="Y100" s="31" t="str">
        <f t="shared" si="40"/>
        <v xml:space="preserve"> </v>
      </c>
      <c r="Z100" s="31" t="str">
        <f t="shared" si="41"/>
        <v xml:space="preserve"> </v>
      </c>
    </row>
    <row r="101" spans="1:26" ht="23.1" customHeight="1" x14ac:dyDescent="0.2">
      <c r="A101" s="66">
        <v>11.6</v>
      </c>
      <c r="B101" s="97" t="s">
        <v>137</v>
      </c>
      <c r="C101" s="203"/>
      <c r="D101" s="129"/>
      <c r="E101" s="124" t="str">
        <f t="shared" si="49"/>
        <v xml:space="preserve"> </v>
      </c>
      <c r="F101" s="125"/>
      <c r="G101" s="126"/>
      <c r="H101" s="126"/>
      <c r="I101" s="123"/>
      <c r="J101" s="34">
        <f t="shared" si="50"/>
        <v>1</v>
      </c>
      <c r="K101" s="34">
        <f t="shared" si="51"/>
        <v>0</v>
      </c>
      <c r="P101" s="1">
        <f t="shared" si="52"/>
        <v>0</v>
      </c>
      <c r="Q101" s="1">
        <f t="shared" si="53"/>
        <v>0</v>
      </c>
      <c r="R101" s="1">
        <f t="shared" si="54"/>
        <v>0</v>
      </c>
      <c r="S101" s="34">
        <v>1</v>
      </c>
      <c r="X101" s="31" t="str">
        <f t="shared" si="39"/>
        <v xml:space="preserve"> </v>
      </c>
      <c r="Y101" s="31" t="str">
        <f t="shared" si="40"/>
        <v xml:space="preserve"> </v>
      </c>
      <c r="Z101" s="31" t="str">
        <f t="shared" si="41"/>
        <v xml:space="preserve"> </v>
      </c>
    </row>
    <row r="102" spans="1:26" ht="23.1" customHeight="1" thickBot="1" x14ac:dyDescent="0.25">
      <c r="A102" s="66">
        <v>11.7</v>
      </c>
      <c r="B102" s="29" t="s">
        <v>430</v>
      </c>
      <c r="C102" s="204"/>
      <c r="D102" s="130"/>
      <c r="E102" s="124" t="str">
        <f t="shared" si="49"/>
        <v xml:space="preserve"> </v>
      </c>
      <c r="F102" s="125"/>
      <c r="G102" s="126"/>
      <c r="H102" s="126"/>
      <c r="I102" s="123"/>
      <c r="J102" s="34">
        <f t="shared" si="50"/>
        <v>1</v>
      </c>
      <c r="K102" s="34">
        <f t="shared" si="51"/>
        <v>0</v>
      </c>
      <c r="P102" s="1">
        <f t="shared" si="52"/>
        <v>0</v>
      </c>
      <c r="Q102" s="1">
        <f t="shared" si="53"/>
        <v>0</v>
      </c>
      <c r="R102" s="1">
        <f t="shared" si="54"/>
        <v>0</v>
      </c>
      <c r="S102" s="34">
        <v>1</v>
      </c>
      <c r="X102" s="31" t="str">
        <f t="shared" si="39"/>
        <v xml:space="preserve"> </v>
      </c>
      <c r="Y102" s="31" t="str">
        <f t="shared" si="40"/>
        <v xml:space="preserve"> </v>
      </c>
      <c r="Z102" s="31" t="str">
        <f t="shared" si="41"/>
        <v xml:space="preserve"> </v>
      </c>
    </row>
    <row r="103" spans="1:26" ht="22.5" x14ac:dyDescent="0.2">
      <c r="A103" s="63" t="s">
        <v>401</v>
      </c>
      <c r="B103" s="10" t="s">
        <v>112</v>
      </c>
      <c r="C103" s="11" t="s">
        <v>270</v>
      </c>
      <c r="D103" s="12" t="s">
        <v>388</v>
      </c>
      <c r="E103" s="11" t="s">
        <v>452</v>
      </c>
      <c r="F103" s="116"/>
      <c r="G103" s="198"/>
      <c r="H103" s="199"/>
      <c r="I103" s="200"/>
      <c r="S103" s="31"/>
      <c r="X103" s="31" t="str">
        <f t="shared" si="39"/>
        <v xml:space="preserve"> </v>
      </c>
      <c r="Y103" s="31" t="str">
        <f t="shared" si="40"/>
        <v xml:space="preserve"> </v>
      </c>
      <c r="Z103" s="31" t="str">
        <f t="shared" si="41"/>
        <v xml:space="preserve"> </v>
      </c>
    </row>
    <row r="104" spans="1:26" ht="23.1" customHeight="1" thickBot="1" x14ac:dyDescent="0.25">
      <c r="A104" s="15">
        <v>12.1</v>
      </c>
      <c r="B104" s="29" t="s">
        <v>151</v>
      </c>
      <c r="C104" s="22" t="s">
        <v>273</v>
      </c>
      <c r="D104" s="144"/>
      <c r="E104" s="124" t="str">
        <f>IF(G104="x",AC$9," ")</f>
        <v xml:space="preserve"> </v>
      </c>
      <c r="F104" s="125"/>
      <c r="G104" s="126"/>
      <c r="H104" s="126"/>
      <c r="I104" s="123"/>
      <c r="J104" s="34">
        <f t="shared" si="50"/>
        <v>3</v>
      </c>
      <c r="K104" s="34">
        <f>MAX(P104:R104)</f>
        <v>0</v>
      </c>
      <c r="L104" s="48">
        <f>(SUM(K104:K104))/((SUM(J104:J104)*O$9))</f>
        <v>0</v>
      </c>
      <c r="P104" s="1">
        <f>IF(G104&gt;1,M$9*J$9,0)</f>
        <v>0</v>
      </c>
      <c r="Q104" s="1">
        <f>IF(H104&gt;1,J104*N$9,0)</f>
        <v>0</v>
      </c>
      <c r="R104" s="1">
        <f>IF(I104&gt;1,O$9*$J104,0)</f>
        <v>0</v>
      </c>
      <c r="S104" s="34">
        <v>3</v>
      </c>
      <c r="T104" s="1">
        <f>COUNTA(G104:G104)</f>
        <v>0</v>
      </c>
      <c r="U104" s="1">
        <f>COUNTA(H104:H104)</f>
        <v>0</v>
      </c>
      <c r="V104" s="1">
        <f>COUNTA(I104:I104)</f>
        <v>0</v>
      </c>
      <c r="X104" s="31">
        <f t="shared" si="39"/>
        <v>0</v>
      </c>
      <c r="Y104" s="31">
        <f t="shared" si="40"/>
        <v>0</v>
      </c>
      <c r="Z104" s="31">
        <f t="shared" si="41"/>
        <v>0</v>
      </c>
    </row>
    <row r="105" spans="1:26" s="16" customFormat="1" ht="22.5" x14ac:dyDescent="0.2">
      <c r="A105" s="9" t="s">
        <v>402</v>
      </c>
      <c r="B105" s="10" t="s">
        <v>410</v>
      </c>
      <c r="C105" s="11" t="s">
        <v>270</v>
      </c>
      <c r="D105" s="12" t="s">
        <v>388</v>
      </c>
      <c r="E105" s="11" t="s">
        <v>452</v>
      </c>
      <c r="F105" s="116"/>
      <c r="G105" s="198"/>
      <c r="H105" s="199"/>
      <c r="I105" s="200"/>
      <c r="J105" s="35"/>
      <c r="K105" s="35"/>
      <c r="S105" s="35"/>
      <c r="T105" s="48">
        <f>T104/COUNTA($J104:$J104)</f>
        <v>0</v>
      </c>
      <c r="U105" s="48">
        <f>U104/COUNTA($J104:$J104)</f>
        <v>0</v>
      </c>
      <c r="V105" s="48">
        <f>V104/COUNTA($J104:$J104)</f>
        <v>0</v>
      </c>
      <c r="X105" s="31" t="str">
        <f t="shared" si="39"/>
        <v xml:space="preserve"> </v>
      </c>
      <c r="Y105" s="31" t="str">
        <f t="shared" si="40"/>
        <v xml:space="preserve"> </v>
      </c>
      <c r="Z105" s="31" t="str">
        <f t="shared" si="41"/>
        <v xml:space="preserve"> </v>
      </c>
    </row>
    <row r="106" spans="1:26" ht="23.1" customHeight="1" x14ac:dyDescent="0.2">
      <c r="A106" s="66">
        <v>13.1</v>
      </c>
      <c r="B106" s="20" t="s">
        <v>152</v>
      </c>
      <c r="C106" s="203" t="s">
        <v>273</v>
      </c>
      <c r="D106" s="142"/>
      <c r="E106" s="124" t="str">
        <f>IF(G106="x",AC$9," ")</f>
        <v xml:space="preserve"> </v>
      </c>
      <c r="F106" s="125"/>
      <c r="G106" s="126"/>
      <c r="H106" s="126"/>
      <c r="I106" s="123"/>
      <c r="J106" s="34">
        <f>S106</f>
        <v>3</v>
      </c>
      <c r="K106" s="34">
        <f>MAX(P106:R106)</f>
        <v>0</v>
      </c>
      <c r="L106" s="48">
        <f>(SUM(K106:K109))/((SUM(J106:J109)*O$9))</f>
        <v>0</v>
      </c>
      <c r="P106" s="1">
        <f>IF(G106&gt;1,M$9*J$9,0)</f>
        <v>0</v>
      </c>
      <c r="Q106" s="1">
        <f>IF(H106&gt;1,J106*N$9,0)</f>
        <v>0</v>
      </c>
      <c r="R106" s="1">
        <f>IF(I106&gt;1,O$9*$J106,0)</f>
        <v>0</v>
      </c>
      <c r="S106" s="34">
        <v>3</v>
      </c>
      <c r="T106" s="1">
        <f>COUNTA(G106:G109)</f>
        <v>0</v>
      </c>
      <c r="U106" s="1">
        <f>COUNTA(H106:H109)</f>
        <v>0</v>
      </c>
      <c r="V106" s="1">
        <f>COUNTA(I106:I109)</f>
        <v>0</v>
      </c>
      <c r="X106" s="31">
        <f t="shared" si="39"/>
        <v>0</v>
      </c>
      <c r="Y106" s="31">
        <f t="shared" si="40"/>
        <v>0</v>
      </c>
      <c r="Z106" s="31">
        <f t="shared" si="41"/>
        <v>0</v>
      </c>
    </row>
    <row r="107" spans="1:26" ht="23.1" customHeight="1" x14ac:dyDescent="0.2">
      <c r="A107" s="66">
        <v>13.2</v>
      </c>
      <c r="B107" s="20" t="s">
        <v>153</v>
      </c>
      <c r="C107" s="203"/>
      <c r="D107" s="142"/>
      <c r="E107" s="124" t="str">
        <f>IF(G107="x",AC$9," ")</f>
        <v xml:space="preserve"> </v>
      </c>
      <c r="F107" s="125"/>
      <c r="G107" s="126"/>
      <c r="H107" s="126"/>
      <c r="I107" s="123"/>
      <c r="J107" s="34">
        <f>S107</f>
        <v>2</v>
      </c>
      <c r="K107" s="34">
        <f>MAX(P107:R107)</f>
        <v>0</v>
      </c>
      <c r="P107" s="1">
        <f>IF(G107&gt;1,M$9*J$9,0)</f>
        <v>0</v>
      </c>
      <c r="Q107" s="1">
        <f>IF(H107&gt;1,J107*N$9,0)</f>
        <v>0</v>
      </c>
      <c r="R107" s="1">
        <f>IF(I107&gt;1,O$9*$J107,0)</f>
        <v>0</v>
      </c>
      <c r="S107" s="34">
        <v>2</v>
      </c>
      <c r="T107" s="48">
        <f>T106/COUNTA($J106:$J109)</f>
        <v>0</v>
      </c>
      <c r="U107" s="48">
        <f>U106/COUNTA($J106:$J109)</f>
        <v>0</v>
      </c>
      <c r="V107" s="48">
        <f>V106/COUNTA($J106:$J109)</f>
        <v>0</v>
      </c>
      <c r="X107" s="31">
        <f t="shared" si="39"/>
        <v>0</v>
      </c>
      <c r="Y107" s="31">
        <f t="shared" si="40"/>
        <v>0</v>
      </c>
      <c r="Z107" s="31">
        <f t="shared" si="41"/>
        <v>0</v>
      </c>
    </row>
    <row r="108" spans="1:26" ht="23.1" customHeight="1" x14ac:dyDescent="0.2">
      <c r="A108" s="66">
        <v>13.3</v>
      </c>
      <c r="B108" s="20" t="s">
        <v>294</v>
      </c>
      <c r="C108" s="203"/>
      <c r="D108" s="142"/>
      <c r="E108" s="124" t="str">
        <f>IF(G108="x",AC$9," ")</f>
        <v xml:space="preserve"> </v>
      </c>
      <c r="F108" s="125"/>
      <c r="G108" s="126"/>
      <c r="H108" s="126"/>
      <c r="I108" s="123"/>
      <c r="J108" s="34">
        <f>S108</f>
        <v>1</v>
      </c>
      <c r="K108" s="34">
        <f>MAX(P108:R108)</f>
        <v>0</v>
      </c>
      <c r="P108" s="1">
        <f>IF(G108&gt;1,M$9*J$9,0)</f>
        <v>0</v>
      </c>
      <c r="Q108" s="1">
        <f>IF(H108&gt;1,J108*N$9,0)</f>
        <v>0</v>
      </c>
      <c r="R108" s="1">
        <f>IF(I108&gt;1,O$9*$J108,0)</f>
        <v>0</v>
      </c>
      <c r="S108" s="34">
        <v>1</v>
      </c>
      <c r="X108" s="31" t="str">
        <f t="shared" si="39"/>
        <v xml:space="preserve"> </v>
      </c>
      <c r="Y108" s="31" t="str">
        <f t="shared" si="40"/>
        <v xml:space="preserve"> </v>
      </c>
      <c r="Z108" s="31" t="str">
        <f t="shared" si="41"/>
        <v xml:space="preserve"> </v>
      </c>
    </row>
    <row r="109" spans="1:26" ht="23.1" customHeight="1" thickBot="1" x14ac:dyDescent="0.25">
      <c r="A109" s="66">
        <v>13.4</v>
      </c>
      <c r="B109" s="22" t="s">
        <v>428</v>
      </c>
      <c r="C109" s="204"/>
      <c r="D109" s="143"/>
      <c r="E109" s="124" t="str">
        <f>IF(G109="x",AC$9," ")</f>
        <v xml:space="preserve"> </v>
      </c>
      <c r="F109" s="125"/>
      <c r="G109" s="126"/>
      <c r="H109" s="126"/>
      <c r="I109" s="123"/>
      <c r="J109" s="34">
        <f>S109</f>
        <v>2</v>
      </c>
      <c r="K109" s="34">
        <f>MAX(P109:R109)</f>
        <v>0</v>
      </c>
      <c r="P109" s="1">
        <f>IF(G109&gt;1,M$9*J$9,0)</f>
        <v>0</v>
      </c>
      <c r="Q109" s="1">
        <f>IF(H109&gt;1,J109*N$9,0)</f>
        <v>0</v>
      </c>
      <c r="R109" s="1">
        <f>IF(I109&gt;1,O$9*$J109,0)</f>
        <v>0</v>
      </c>
      <c r="S109" s="34">
        <v>2</v>
      </c>
      <c r="X109" s="31">
        <f t="shared" si="39"/>
        <v>0</v>
      </c>
      <c r="Y109" s="31">
        <f t="shared" si="40"/>
        <v>0</v>
      </c>
      <c r="Z109" s="31">
        <f t="shared" si="41"/>
        <v>0</v>
      </c>
    </row>
    <row r="110" spans="1:26" ht="22.5" x14ac:dyDescent="0.2">
      <c r="A110" s="63" t="s">
        <v>403</v>
      </c>
      <c r="B110" s="10" t="s">
        <v>414</v>
      </c>
      <c r="C110" s="11" t="s">
        <v>270</v>
      </c>
      <c r="D110" s="12" t="s">
        <v>388</v>
      </c>
      <c r="E110" s="11" t="s">
        <v>452</v>
      </c>
      <c r="F110" s="116"/>
      <c r="G110" s="198"/>
      <c r="H110" s="199"/>
      <c r="I110" s="200"/>
      <c r="S110" s="31"/>
      <c r="X110" s="31" t="str">
        <f t="shared" si="39"/>
        <v xml:space="preserve"> </v>
      </c>
      <c r="Y110" s="31" t="str">
        <f t="shared" si="40"/>
        <v xml:space="preserve"> </v>
      </c>
      <c r="Z110" s="31" t="str">
        <f t="shared" si="41"/>
        <v xml:space="preserve"> </v>
      </c>
    </row>
    <row r="111" spans="1:26" ht="23.1" customHeight="1" x14ac:dyDescent="0.2">
      <c r="A111" s="66">
        <v>14.1</v>
      </c>
      <c r="B111" s="19" t="s">
        <v>141</v>
      </c>
      <c r="C111" s="203" t="s">
        <v>279</v>
      </c>
      <c r="D111" s="142"/>
      <c r="E111" s="124" t="str">
        <f t="shared" ref="E111:E116" si="55">IF(G111="x",AC$9," ")</f>
        <v xml:space="preserve"> </v>
      </c>
      <c r="F111" s="125"/>
      <c r="G111" s="126"/>
      <c r="H111" s="126"/>
      <c r="I111" s="123"/>
      <c r="J111" s="34">
        <f t="shared" ref="J111:J116" si="56">S111</f>
        <v>5</v>
      </c>
      <c r="K111" s="34">
        <f t="shared" ref="K111:K116" si="57">MAX(P111:R111)</f>
        <v>0</v>
      </c>
      <c r="L111" s="48">
        <f>(SUM(K111:K116))/((SUM(J111:J116)*O$9))</f>
        <v>0</v>
      </c>
      <c r="P111" s="1">
        <f t="shared" ref="P111:P116" si="58">IF(G111&gt;1,M$9*J$9,0)</f>
        <v>0</v>
      </c>
      <c r="Q111" s="1">
        <f t="shared" ref="Q111:Q116" si="59">IF(H111&gt;1,J111*N$9,0)</f>
        <v>0</v>
      </c>
      <c r="R111" s="1">
        <f t="shared" ref="R111:R116" si="60">IF(I111&gt;1,O$9*$J111,0)</f>
        <v>0</v>
      </c>
      <c r="S111" s="34">
        <v>5</v>
      </c>
      <c r="T111" s="1">
        <f>COUNTA(G111:G116)</f>
        <v>0</v>
      </c>
      <c r="U111" s="1">
        <f>COUNTA(H111:H116)</f>
        <v>0</v>
      </c>
      <c r="V111" s="1">
        <f>COUNTA(I111:I116)</f>
        <v>0</v>
      </c>
      <c r="X111" s="31">
        <f t="shared" si="39"/>
        <v>0</v>
      </c>
      <c r="Y111" s="31">
        <f t="shared" si="40"/>
        <v>0</v>
      </c>
      <c r="Z111" s="31">
        <f t="shared" si="41"/>
        <v>0</v>
      </c>
    </row>
    <row r="112" spans="1:26" ht="23.1" customHeight="1" x14ac:dyDescent="0.2">
      <c r="A112" s="66">
        <v>14.2</v>
      </c>
      <c r="B112" s="21" t="s">
        <v>142</v>
      </c>
      <c r="C112" s="203"/>
      <c r="D112" s="142"/>
      <c r="E112" s="124" t="str">
        <f t="shared" si="55"/>
        <v xml:space="preserve"> </v>
      </c>
      <c r="F112" s="125"/>
      <c r="G112" s="126"/>
      <c r="H112" s="126"/>
      <c r="I112" s="123"/>
      <c r="J112" s="34">
        <f t="shared" si="56"/>
        <v>4</v>
      </c>
      <c r="K112" s="34">
        <f t="shared" si="57"/>
        <v>0</v>
      </c>
      <c r="P112" s="1">
        <f t="shared" si="58"/>
        <v>0</v>
      </c>
      <c r="Q112" s="1">
        <f t="shared" si="59"/>
        <v>0</v>
      </c>
      <c r="R112" s="1">
        <f t="shared" si="60"/>
        <v>0</v>
      </c>
      <c r="S112" s="34">
        <v>4</v>
      </c>
      <c r="T112" s="48">
        <f>T111/COUNTA($J111:$J116)</f>
        <v>0</v>
      </c>
      <c r="U112" s="48">
        <f>U111/COUNTA($J111:$J116)</f>
        <v>0</v>
      </c>
      <c r="V112" s="48">
        <f>V111/COUNTA($J111:$J116)</f>
        <v>0</v>
      </c>
      <c r="X112" s="31">
        <f t="shared" si="39"/>
        <v>0</v>
      </c>
      <c r="Y112" s="31">
        <f t="shared" si="40"/>
        <v>0</v>
      </c>
      <c r="Z112" s="31">
        <f t="shared" si="41"/>
        <v>0</v>
      </c>
    </row>
    <row r="113" spans="1:26" ht="23.1" customHeight="1" x14ac:dyDescent="0.2">
      <c r="A113" s="66">
        <v>14.3</v>
      </c>
      <c r="B113" s="20" t="s">
        <v>144</v>
      </c>
      <c r="C113" s="203"/>
      <c r="D113" s="142"/>
      <c r="E113" s="124" t="str">
        <f t="shared" si="55"/>
        <v xml:space="preserve"> </v>
      </c>
      <c r="F113" s="125"/>
      <c r="G113" s="126"/>
      <c r="H113" s="126"/>
      <c r="I113" s="123"/>
      <c r="J113" s="34">
        <f t="shared" si="56"/>
        <v>4</v>
      </c>
      <c r="K113" s="34">
        <f t="shared" si="57"/>
        <v>0</v>
      </c>
      <c r="P113" s="1">
        <f t="shared" si="58"/>
        <v>0</v>
      </c>
      <c r="Q113" s="1">
        <f t="shared" si="59"/>
        <v>0</v>
      </c>
      <c r="R113" s="1">
        <f t="shared" si="60"/>
        <v>0</v>
      </c>
      <c r="S113" s="34">
        <v>4</v>
      </c>
      <c r="X113" s="31">
        <f t="shared" si="39"/>
        <v>0</v>
      </c>
      <c r="Y113" s="31">
        <f t="shared" si="40"/>
        <v>0</v>
      </c>
      <c r="Z113" s="31">
        <f t="shared" si="41"/>
        <v>0</v>
      </c>
    </row>
    <row r="114" spans="1:26" ht="23.1" customHeight="1" x14ac:dyDescent="0.2">
      <c r="A114" s="66">
        <v>14.4</v>
      </c>
      <c r="B114" s="6" t="s">
        <v>143</v>
      </c>
      <c r="C114" s="203"/>
      <c r="D114" s="142"/>
      <c r="E114" s="124" t="str">
        <f t="shared" si="55"/>
        <v xml:space="preserve"> </v>
      </c>
      <c r="F114" s="125"/>
      <c r="G114" s="126"/>
      <c r="H114" s="126"/>
      <c r="I114" s="123"/>
      <c r="J114" s="34">
        <f t="shared" si="56"/>
        <v>2</v>
      </c>
      <c r="K114" s="34">
        <f t="shared" si="57"/>
        <v>0</v>
      </c>
      <c r="P114" s="1">
        <f t="shared" si="58"/>
        <v>0</v>
      </c>
      <c r="Q114" s="1">
        <f t="shared" si="59"/>
        <v>0</v>
      </c>
      <c r="R114" s="1">
        <f t="shared" si="60"/>
        <v>0</v>
      </c>
      <c r="S114" s="34">
        <v>2</v>
      </c>
      <c r="X114" s="31">
        <f t="shared" si="39"/>
        <v>0</v>
      </c>
      <c r="Y114" s="31">
        <f t="shared" si="40"/>
        <v>0</v>
      </c>
      <c r="Z114" s="31">
        <f t="shared" si="41"/>
        <v>0</v>
      </c>
    </row>
    <row r="115" spans="1:26" ht="23.1" customHeight="1" x14ac:dyDescent="0.2">
      <c r="A115" s="66">
        <v>14.5</v>
      </c>
      <c r="B115" s="6" t="s">
        <v>145</v>
      </c>
      <c r="C115" s="203"/>
      <c r="D115" s="141"/>
      <c r="E115" s="124" t="str">
        <f t="shared" si="55"/>
        <v xml:space="preserve"> </v>
      </c>
      <c r="F115" s="125"/>
      <c r="G115" s="126"/>
      <c r="H115" s="126"/>
      <c r="I115" s="123"/>
      <c r="J115" s="34">
        <f t="shared" si="56"/>
        <v>2</v>
      </c>
      <c r="K115" s="34">
        <f t="shared" si="57"/>
        <v>0</v>
      </c>
      <c r="P115" s="1">
        <f t="shared" si="58"/>
        <v>0</v>
      </c>
      <c r="Q115" s="1">
        <f t="shared" si="59"/>
        <v>0</v>
      </c>
      <c r="R115" s="1">
        <f t="shared" si="60"/>
        <v>0</v>
      </c>
      <c r="S115" s="34">
        <v>2</v>
      </c>
      <c r="T115" s="48"/>
      <c r="U115" s="48"/>
      <c r="V115" s="48"/>
      <c r="X115" s="31">
        <f t="shared" si="39"/>
        <v>0</v>
      </c>
      <c r="Y115" s="31">
        <f t="shared" si="40"/>
        <v>0</v>
      </c>
      <c r="Z115" s="31">
        <f t="shared" si="41"/>
        <v>0</v>
      </c>
    </row>
    <row r="116" spans="1:26" ht="23.1" customHeight="1" thickBot="1" x14ac:dyDescent="0.25">
      <c r="A116" s="66">
        <v>14.6</v>
      </c>
      <c r="B116" s="22" t="s">
        <v>295</v>
      </c>
      <c r="C116" s="204"/>
      <c r="D116" s="130"/>
      <c r="E116" s="124" t="str">
        <f t="shared" si="55"/>
        <v xml:space="preserve"> </v>
      </c>
      <c r="F116" s="125"/>
      <c r="G116" s="126"/>
      <c r="H116" s="126"/>
      <c r="I116" s="123"/>
      <c r="J116" s="34">
        <f t="shared" si="56"/>
        <v>2</v>
      </c>
      <c r="K116" s="34">
        <f t="shared" si="57"/>
        <v>0</v>
      </c>
      <c r="P116" s="1">
        <f t="shared" si="58"/>
        <v>0</v>
      </c>
      <c r="Q116" s="1">
        <f t="shared" si="59"/>
        <v>0</v>
      </c>
      <c r="R116" s="1">
        <f t="shared" si="60"/>
        <v>0</v>
      </c>
      <c r="S116" s="34">
        <v>2</v>
      </c>
      <c r="X116" s="31">
        <f t="shared" si="39"/>
        <v>0</v>
      </c>
      <c r="Y116" s="31">
        <f t="shared" si="40"/>
        <v>0</v>
      </c>
      <c r="Z116" s="31">
        <f t="shared" si="41"/>
        <v>0</v>
      </c>
    </row>
    <row r="117" spans="1:26" ht="22.5" x14ac:dyDescent="0.2">
      <c r="A117" s="63" t="s">
        <v>404</v>
      </c>
      <c r="B117" s="10" t="s">
        <v>411</v>
      </c>
      <c r="C117" s="11" t="s">
        <v>270</v>
      </c>
      <c r="D117" s="12" t="s">
        <v>388</v>
      </c>
      <c r="E117" s="11" t="s">
        <v>452</v>
      </c>
      <c r="F117" s="116"/>
      <c r="G117" s="198"/>
      <c r="H117" s="199"/>
      <c r="I117" s="200"/>
      <c r="S117" s="31"/>
      <c r="X117" s="31" t="str">
        <f t="shared" si="39"/>
        <v xml:space="preserve"> </v>
      </c>
      <c r="Y117" s="31" t="str">
        <f t="shared" si="40"/>
        <v xml:space="preserve"> </v>
      </c>
      <c r="Z117" s="31" t="str">
        <f t="shared" si="41"/>
        <v xml:space="preserve"> </v>
      </c>
    </row>
    <row r="118" spans="1:26" ht="23.1" customHeight="1" x14ac:dyDescent="0.2">
      <c r="A118" s="66">
        <v>15.1</v>
      </c>
      <c r="B118" s="20" t="s">
        <v>415</v>
      </c>
      <c r="C118" s="203" t="s">
        <v>280</v>
      </c>
      <c r="D118" s="141"/>
      <c r="E118" s="124" t="str">
        <f>IF(G118="x",AC$9," ")</f>
        <v xml:space="preserve"> </v>
      </c>
      <c r="F118" s="125"/>
      <c r="G118" s="126"/>
      <c r="H118" s="126"/>
      <c r="I118" s="123"/>
      <c r="J118" s="34">
        <f>S118</f>
        <v>1</v>
      </c>
      <c r="K118" s="34">
        <f>MAX(P118:R118)</f>
        <v>0</v>
      </c>
      <c r="L118" s="48">
        <f>(SUM(K118:K119))/((SUM(J118:J119)*O$9))</f>
        <v>0</v>
      </c>
      <c r="P118" s="1">
        <f>IF(G118&gt;1,M$9*J$9,0)</f>
        <v>0</v>
      </c>
      <c r="Q118" s="1">
        <f>IF(H118&gt;1,J118*N$9,0)</f>
        <v>0</v>
      </c>
      <c r="R118" s="1">
        <f>IF(I118&gt;1,O$9*$J118,0)</f>
        <v>0</v>
      </c>
      <c r="S118" s="34">
        <v>1</v>
      </c>
      <c r="T118" s="1">
        <f>COUNTA(G118:G119)</f>
        <v>0</v>
      </c>
      <c r="U118" s="1">
        <f>COUNTA(H118:H119)</f>
        <v>0</v>
      </c>
      <c r="V118" s="1">
        <f>COUNTA(I118:I119)</f>
        <v>0</v>
      </c>
      <c r="X118" s="31" t="str">
        <f t="shared" si="39"/>
        <v xml:space="preserve"> </v>
      </c>
      <c r="Y118" s="31" t="str">
        <f t="shared" si="40"/>
        <v xml:space="preserve"> </v>
      </c>
      <c r="Z118" s="31" t="str">
        <f t="shared" si="41"/>
        <v xml:space="preserve"> </v>
      </c>
    </row>
    <row r="119" spans="1:26" ht="23.1" customHeight="1" thickBot="1" x14ac:dyDescent="0.25">
      <c r="A119" s="66">
        <v>15.2</v>
      </c>
      <c r="B119" s="29" t="s">
        <v>416</v>
      </c>
      <c r="C119" s="204"/>
      <c r="D119" s="140"/>
      <c r="E119" s="124" t="str">
        <f>IF(G119="x",AC$9," ")</f>
        <v xml:space="preserve"> </v>
      </c>
      <c r="F119" s="125"/>
      <c r="G119" s="126"/>
      <c r="H119" s="126"/>
      <c r="I119" s="123"/>
      <c r="J119" s="34">
        <f>S119</f>
        <v>1</v>
      </c>
      <c r="K119" s="34">
        <f>MAX(P119:R119)</f>
        <v>0</v>
      </c>
      <c r="P119" s="1">
        <f>IF(G119&gt;1,M$9*J$9,0)</f>
        <v>0</v>
      </c>
      <c r="Q119" s="1">
        <f>IF(H119&gt;1,J119*N$9,0)</f>
        <v>0</v>
      </c>
      <c r="R119" s="1">
        <f>IF(I119&gt;1,O$9*$J119,0)</f>
        <v>0</v>
      </c>
      <c r="S119" s="34">
        <v>1</v>
      </c>
      <c r="T119" s="48">
        <f>T118/COUNTA($J118:$J119)</f>
        <v>0</v>
      </c>
      <c r="U119" s="48">
        <f>U118/COUNTA($J118:$J119)</f>
        <v>0</v>
      </c>
      <c r="V119" s="48">
        <f>V118/COUNTA($J118:$J119)</f>
        <v>0</v>
      </c>
      <c r="X119" s="31" t="str">
        <f t="shared" si="39"/>
        <v xml:space="preserve"> </v>
      </c>
      <c r="Y119" s="31" t="str">
        <f t="shared" si="40"/>
        <v xml:space="preserve"> </v>
      </c>
      <c r="Z119" s="31" t="str">
        <f t="shared" si="41"/>
        <v xml:space="preserve"> </v>
      </c>
    </row>
    <row r="120" spans="1:26" ht="22.5" x14ac:dyDescent="0.2">
      <c r="A120" s="63" t="s">
        <v>405</v>
      </c>
      <c r="B120" s="10" t="s">
        <v>113</v>
      </c>
      <c r="C120" s="11" t="s">
        <v>270</v>
      </c>
      <c r="D120" s="12" t="s">
        <v>388</v>
      </c>
      <c r="E120" s="11" t="s">
        <v>452</v>
      </c>
      <c r="F120" s="116"/>
      <c r="G120" s="198"/>
      <c r="H120" s="199"/>
      <c r="I120" s="200"/>
      <c r="S120" s="31"/>
      <c r="X120" s="31" t="str">
        <f t="shared" si="39"/>
        <v xml:space="preserve"> </v>
      </c>
      <c r="Y120" s="31" t="str">
        <f t="shared" si="40"/>
        <v xml:space="preserve"> </v>
      </c>
      <c r="Z120" s="31" t="str">
        <f t="shared" si="41"/>
        <v xml:space="preserve"> </v>
      </c>
    </row>
    <row r="121" spans="1:26" ht="23.1" customHeight="1" x14ac:dyDescent="0.2">
      <c r="A121" s="68">
        <v>16.100000000000001</v>
      </c>
      <c r="B121" s="21" t="s">
        <v>146</v>
      </c>
      <c r="C121" s="203" t="s">
        <v>282</v>
      </c>
      <c r="D121" s="145"/>
      <c r="E121" s="124" t="str">
        <f>IF(G121="x",AC$9," ")</f>
        <v xml:space="preserve"> </v>
      </c>
      <c r="F121" s="125"/>
      <c r="G121" s="126"/>
      <c r="H121" s="126"/>
      <c r="I121" s="123"/>
      <c r="J121" s="34">
        <f>S121</f>
        <v>5</v>
      </c>
      <c r="K121" s="34">
        <f>MAX(P121:R121)</f>
        <v>0</v>
      </c>
      <c r="L121" s="48">
        <f>(SUM(K121:K124))/((SUM(J121:J124)*O$9))</f>
        <v>0</v>
      </c>
      <c r="P121" s="1">
        <f>IF(G121&gt;1,M$9*J$9,0)</f>
        <v>0</v>
      </c>
      <c r="Q121" s="1">
        <f>IF(H121&gt;1,J121*N$9,0)</f>
        <v>0</v>
      </c>
      <c r="R121" s="1">
        <f>IF(I121&gt;1,O$9*$J121,0)</f>
        <v>0</v>
      </c>
      <c r="S121" s="34">
        <v>5</v>
      </c>
      <c r="T121" s="1">
        <f>COUNTA(G121:G124)</f>
        <v>0</v>
      </c>
      <c r="U121" s="1">
        <f>COUNTA(H121:H124)</f>
        <v>0</v>
      </c>
      <c r="V121" s="1">
        <f>COUNTA(I121:I124)</f>
        <v>0</v>
      </c>
      <c r="X121" s="31">
        <f t="shared" si="39"/>
        <v>0</v>
      </c>
      <c r="Y121" s="31">
        <f t="shared" si="40"/>
        <v>0</v>
      </c>
      <c r="Z121" s="31">
        <f t="shared" si="41"/>
        <v>0</v>
      </c>
    </row>
    <row r="122" spans="1:26" ht="23.1" customHeight="1" x14ac:dyDescent="0.2">
      <c r="A122" s="68">
        <v>16.2</v>
      </c>
      <c r="B122" s="21" t="s">
        <v>147</v>
      </c>
      <c r="C122" s="203"/>
      <c r="D122" s="145"/>
      <c r="E122" s="124" t="str">
        <f>IF(G122="x",AC$9," ")</f>
        <v xml:space="preserve"> </v>
      </c>
      <c r="F122" s="125"/>
      <c r="G122" s="126"/>
      <c r="H122" s="126"/>
      <c r="I122" s="123"/>
      <c r="J122" s="34">
        <f>S122</f>
        <v>4</v>
      </c>
      <c r="K122" s="34">
        <f>MAX(P122:R122)</f>
        <v>0</v>
      </c>
      <c r="P122" s="1">
        <f>IF(G122&gt;1,M$9*J$9,0)</f>
        <v>0</v>
      </c>
      <c r="Q122" s="1">
        <f>IF(H122&gt;1,J122*N$9,0)</f>
        <v>0</v>
      </c>
      <c r="R122" s="1">
        <f>IF(I122&gt;1,O$9*$J122,0)</f>
        <v>0</v>
      </c>
      <c r="S122" s="34">
        <v>4</v>
      </c>
      <c r="T122" s="48">
        <f>T121/COUNTA($J121:$J124)</f>
        <v>0</v>
      </c>
      <c r="U122" s="48">
        <f>U121/COUNTA($J121:$J124)</f>
        <v>0</v>
      </c>
      <c r="V122" s="48">
        <f>V121/COUNTA($J121:$J124)</f>
        <v>0</v>
      </c>
      <c r="X122" s="31">
        <f t="shared" si="39"/>
        <v>0</v>
      </c>
      <c r="Y122" s="31">
        <f t="shared" si="40"/>
        <v>0</v>
      </c>
      <c r="Z122" s="31">
        <f t="shared" si="41"/>
        <v>0</v>
      </c>
    </row>
    <row r="123" spans="1:26" ht="23.1" customHeight="1" x14ac:dyDescent="0.2">
      <c r="A123" s="68">
        <v>16.3</v>
      </c>
      <c r="B123" s="19" t="s">
        <v>283</v>
      </c>
      <c r="C123" s="203"/>
      <c r="D123" s="146"/>
      <c r="E123" s="124" t="str">
        <f>IF(G123="x",AC$9," ")</f>
        <v xml:space="preserve"> </v>
      </c>
      <c r="F123" s="125"/>
      <c r="G123" s="126"/>
      <c r="H123" s="126"/>
      <c r="I123" s="123"/>
      <c r="J123" s="34">
        <f>S123</f>
        <v>1</v>
      </c>
      <c r="K123" s="34">
        <f>MAX(P123:R123)</f>
        <v>0</v>
      </c>
      <c r="P123" s="1">
        <f>IF(G123&gt;1,M$9*J$9,0)</f>
        <v>0</v>
      </c>
      <c r="Q123" s="1">
        <f>IF(H123&gt;1,J123*N$9,0)</f>
        <v>0</v>
      </c>
      <c r="R123" s="1">
        <f>IF(I123&gt;1,O$9*$J123,0)</f>
        <v>0</v>
      </c>
      <c r="S123" s="34">
        <v>1</v>
      </c>
      <c r="T123" s="48"/>
      <c r="U123" s="48"/>
      <c r="V123" s="48"/>
      <c r="X123" s="31" t="str">
        <f t="shared" si="39"/>
        <v xml:space="preserve"> </v>
      </c>
      <c r="Y123" s="31" t="str">
        <f t="shared" si="40"/>
        <v xml:space="preserve"> </v>
      </c>
      <c r="Z123" s="31" t="str">
        <f t="shared" si="41"/>
        <v xml:space="preserve"> </v>
      </c>
    </row>
    <row r="124" spans="1:26" ht="23.1" customHeight="1" thickBot="1" x14ac:dyDescent="0.25">
      <c r="A124" s="68">
        <v>16.399999999999999</v>
      </c>
      <c r="B124" s="22" t="s">
        <v>268</v>
      </c>
      <c r="C124" s="204"/>
      <c r="D124" s="147"/>
      <c r="E124" s="124" t="str">
        <f>IF(G124="x",AC$9," ")</f>
        <v xml:space="preserve"> </v>
      </c>
      <c r="F124" s="125"/>
      <c r="G124" s="126"/>
      <c r="H124" s="126"/>
      <c r="I124" s="123"/>
      <c r="J124" s="34">
        <f>S124</f>
        <v>1</v>
      </c>
      <c r="K124" s="34">
        <f>MAX(P124:R124)</f>
        <v>0</v>
      </c>
      <c r="P124" s="1">
        <f>IF(G124&gt;1,M$9*J$9,0)</f>
        <v>0</v>
      </c>
      <c r="Q124" s="1">
        <f>IF(H124&gt;1,J124*N$9,0)</f>
        <v>0</v>
      </c>
      <c r="R124" s="1">
        <f>IF(I124&gt;1,O$9*$J124,0)</f>
        <v>0</v>
      </c>
      <c r="S124" s="34">
        <v>1</v>
      </c>
      <c r="X124" s="31" t="str">
        <f t="shared" si="39"/>
        <v xml:space="preserve"> </v>
      </c>
      <c r="Y124" s="31" t="str">
        <f t="shared" si="40"/>
        <v xml:space="preserve"> </v>
      </c>
      <c r="Z124" s="31" t="str">
        <f t="shared" si="41"/>
        <v xml:space="preserve"> </v>
      </c>
    </row>
    <row r="125" spans="1:26" x14ac:dyDescent="0.2">
      <c r="B125" s="2"/>
      <c r="D125" s="2"/>
      <c r="E125" s="2"/>
      <c r="F125" s="117"/>
      <c r="G125" s="31">
        <f>COUNTA(G9:G124)</f>
        <v>0</v>
      </c>
      <c r="H125" s="31">
        <f>COUNTA(H9:H124)</f>
        <v>0</v>
      </c>
      <c r="I125" s="31">
        <f>COUNTA(I9:I124)</f>
        <v>0</v>
      </c>
      <c r="J125" s="31">
        <f>COUNTIF(J9:J124,"&gt;1")</f>
        <v>50</v>
      </c>
      <c r="L125" s="48">
        <f>(SUM(K9:K126))/((SUM(J9:J126)*O$9))</f>
        <v>0</v>
      </c>
      <c r="S125" s="31">
        <f>COUNTIF(S9:S124,"&gt;1")</f>
        <v>50</v>
      </c>
      <c r="T125" s="1">
        <f>G125</f>
        <v>0</v>
      </c>
      <c r="U125" s="1">
        <f>H125</f>
        <v>0</v>
      </c>
      <c r="V125" s="1">
        <f>I125</f>
        <v>0</v>
      </c>
      <c r="X125" s="31">
        <f>COUNTIF(X9:X124,"x")</f>
        <v>0</v>
      </c>
      <c r="Y125" s="31">
        <f>COUNTIF(Y9:Y124,"x")</f>
        <v>0</v>
      </c>
      <c r="Z125" s="31">
        <f>COUNTIF(Z9:Z124,"x")</f>
        <v>0</v>
      </c>
    </row>
    <row r="126" spans="1:26" x14ac:dyDescent="0.2">
      <c r="T126" s="48">
        <f>T125/COUNTA($J9:$J124)</f>
        <v>0</v>
      </c>
      <c r="U126" s="48">
        <f>U125/COUNTA($J9:$J124)</f>
        <v>0</v>
      </c>
      <c r="V126" s="48">
        <f>V125/COUNTA($J9:$J124)</f>
        <v>0</v>
      </c>
    </row>
  </sheetData>
  <sheetProtection formatRows="0" autoFilter="0"/>
  <autoFilter ref="G1:I125"/>
  <mergeCells count="58">
    <mergeCell ref="T2:V2"/>
    <mergeCell ref="P2:R2"/>
    <mergeCell ref="C34:C42"/>
    <mergeCell ref="L3:L7"/>
    <mergeCell ref="T3:T7"/>
    <mergeCell ref="U3:U7"/>
    <mergeCell ref="V3:V7"/>
    <mergeCell ref="S3:S7"/>
    <mergeCell ref="G3:G7"/>
    <mergeCell ref="G28:I28"/>
    <mergeCell ref="G33:I33"/>
    <mergeCell ref="C4:E5"/>
    <mergeCell ref="D6:D7"/>
    <mergeCell ref="C111:C116"/>
    <mergeCell ref="C121:C124"/>
    <mergeCell ref="C118:C119"/>
    <mergeCell ref="C76:C87"/>
    <mergeCell ref="C106:C109"/>
    <mergeCell ref="C96:C102"/>
    <mergeCell ref="I3:I7"/>
    <mergeCell ref="G21:I21"/>
    <mergeCell ref="A1:E1"/>
    <mergeCell ref="C89:C94"/>
    <mergeCell ref="A6:A7"/>
    <mergeCell ref="B6:B7"/>
    <mergeCell ref="C6:C7"/>
    <mergeCell ref="E6:E7"/>
    <mergeCell ref="C9:C20"/>
    <mergeCell ref="C22:C27"/>
    <mergeCell ref="C54:C56"/>
    <mergeCell ref="C29:C32"/>
    <mergeCell ref="C44:C52"/>
    <mergeCell ref="C61:C66"/>
    <mergeCell ref="C68:C74"/>
    <mergeCell ref="C58:C59"/>
    <mergeCell ref="G120:I120"/>
    <mergeCell ref="G75:I75"/>
    <mergeCell ref="G88:I88"/>
    <mergeCell ref="G95:I95"/>
    <mergeCell ref="G103:I103"/>
    <mergeCell ref="G110:I110"/>
    <mergeCell ref="G105:I105"/>
    <mergeCell ref="X2:Z2"/>
    <mergeCell ref="X3:X7"/>
    <mergeCell ref="Y3:Y7"/>
    <mergeCell ref="Z3:Z7"/>
    <mergeCell ref="G117:I117"/>
    <mergeCell ref="G53:I53"/>
    <mergeCell ref="M3:M7"/>
    <mergeCell ref="N3:N7"/>
    <mergeCell ref="O3:O7"/>
    <mergeCell ref="M2:O2"/>
    <mergeCell ref="J3:J7"/>
    <mergeCell ref="K3:K7"/>
    <mergeCell ref="G57:I57"/>
    <mergeCell ref="G60:I60"/>
    <mergeCell ref="G67:I67"/>
    <mergeCell ref="H3:H7"/>
  </mergeCells>
  <phoneticPr fontId="0" type="noConversion"/>
  <conditionalFormatting sqref="E111:E116 E9:E20 E22:E27 E29:E32 E34:E42 E44:E52 E54:E56 E58:E59 E61:E66 E68:E74 E76:E87 E118:E119 E96:E102 E104 E106:E109 E89:E94 E121:E124">
    <cfRule type="expression" dxfId="16" priority="1" stopIfTrue="1">
      <formula>$G9&gt;0</formula>
    </cfRule>
    <cfRule type="expression" dxfId="15" priority="2" stopIfTrue="1">
      <formula>$H9&gt;0</formula>
    </cfRule>
  </conditionalFormatting>
  <conditionalFormatting sqref="G96:G102 G22:G27 G29:G32 G34:G42 G111:G116 G54:G56 G58:G59 G61:G66 G68:G74 G76:G87 G89:G94 G121:G124 G104 G106:G109 G9:G20 G118:G119 G52">
    <cfRule type="cellIs" dxfId="14" priority="3" stopIfTrue="1" operator="greaterThan">
      <formula>0</formula>
    </cfRule>
  </conditionalFormatting>
  <conditionalFormatting sqref="H96:H102 H22:H27 H29:H32 H34:H42 H111:H116 H54:H56 H58:H59 H61:H66 H68:H74 H76:H87 H89:H94 H121:H124 H104 H106:H109 H9:H20 H118:H119 H52">
    <cfRule type="cellIs" dxfId="13" priority="4" stopIfTrue="1" operator="greaterThan">
      <formula>0</formula>
    </cfRule>
  </conditionalFormatting>
  <conditionalFormatting sqref="I96:I102 I22:I27 I29:I32 I104 I121:I124 I54:I56 I89:I94 I61:I66 I68:I74 I76:I87 G43:H51 I58:I59 I111:I116 I9:I20 I118:I119 I34:I52 I106:I109">
    <cfRule type="cellIs" dxfId="12" priority="5" stopIfTrue="1" operator="greaterThan">
      <formula>0</formula>
    </cfRule>
  </conditionalFormatting>
  <pageMargins left="0.70866141732283472" right="0.26" top="0.44" bottom="0.61" header="0.31496062992125984" footer="0.31496062992125984"/>
  <pageSetup paperSize="9" scale="77" fitToHeight="0" orientation="landscape" r:id="rId1"/>
  <headerFooter>
    <oddFooter>&amp;L&amp;9audit detailed report&amp;C&amp;9&amp;F&amp;R&amp;9page  &amp;P of &amp;N</oddFooter>
  </headerFooter>
  <rowBreaks count="6" manualBreakCount="6">
    <brk id="27" max="7" man="1"/>
    <brk id="42" max="7" man="1"/>
    <brk id="56" max="7" man="1"/>
    <brk id="74" max="7" man="1"/>
    <brk id="87" max="7" man="1"/>
    <brk id="104"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56"/>
  <sheetViews>
    <sheetView topLeftCell="A103" zoomScaleNormal="100" workbookViewId="0">
      <selection activeCell="B4" sqref="B4"/>
    </sheetView>
  </sheetViews>
  <sheetFormatPr defaultRowHeight="15" x14ac:dyDescent="0.25"/>
  <cols>
    <col min="1" max="1" width="10" customWidth="1"/>
    <col min="2" max="2" width="63.42578125" customWidth="1"/>
    <col min="3" max="3" width="73" style="55" customWidth="1"/>
    <col min="4" max="4" width="52" customWidth="1"/>
  </cols>
  <sheetData>
    <row r="1" spans="1:3" ht="23.25" x14ac:dyDescent="0.35">
      <c r="A1" s="53" t="str">
        <f>report!A1</f>
        <v>Carrier/Supplier COR Compliance Review</v>
      </c>
    </row>
    <row r="2" spans="1:3" x14ac:dyDescent="0.25">
      <c r="A2" s="54" t="str">
        <f>Tool!A6</f>
        <v>Section 1</v>
      </c>
      <c r="B2" s="94" t="str">
        <f>Tool!B6</f>
        <v>Occupational Health and Safety Questions</v>
      </c>
      <c r="C2" s="95" t="s">
        <v>163</v>
      </c>
    </row>
    <row r="3" spans="1:3" ht="30" x14ac:dyDescent="0.25">
      <c r="A3" s="120">
        <f>Tool!A9</f>
        <v>1.1000000000000001</v>
      </c>
      <c r="B3" s="89" t="str">
        <f>Tool!B9</f>
        <v>Do you have an Occupational Health and Safety Policy?</v>
      </c>
      <c r="C3" s="90" t="s">
        <v>121</v>
      </c>
    </row>
    <row r="4" spans="1:3" x14ac:dyDescent="0.25">
      <c r="A4" s="120">
        <f>Tool!A10</f>
        <v>1.2</v>
      </c>
      <c r="B4" s="89" t="str">
        <f>Tool!B10</f>
        <v>Do you have systems and procedures that support your OH&amp;S Policy?</v>
      </c>
      <c r="C4" s="90" t="s">
        <v>158</v>
      </c>
    </row>
    <row r="5" spans="1:3" ht="30" x14ac:dyDescent="0.25">
      <c r="A5" s="120">
        <f>Tool!A11</f>
        <v>1.3</v>
      </c>
      <c r="B5" s="89" t="str">
        <f>Tool!B11</f>
        <v>What safety teams do you have and how often do they meet?</v>
      </c>
      <c r="C5" s="90" t="s">
        <v>159</v>
      </c>
    </row>
    <row r="6" spans="1:3" ht="30" x14ac:dyDescent="0.25">
      <c r="A6" s="120">
        <f>Tool!A12</f>
        <v>1.4</v>
      </c>
      <c r="B6" s="89" t="str">
        <f>Tool!B12</f>
        <v>How do you communicate safety issues with all your drivers including contractors?</v>
      </c>
      <c r="C6" s="90" t="s">
        <v>196</v>
      </c>
    </row>
    <row r="7" spans="1:3" ht="30" x14ac:dyDescent="0.25">
      <c r="A7" s="120">
        <f>Tool!A13</f>
        <v>1.5</v>
      </c>
      <c r="B7" s="89" t="str">
        <f>Tool!B13</f>
        <v>Are safe and suitable driver amenities provided for the drivers at depots ?</v>
      </c>
      <c r="C7" s="90" t="s">
        <v>160</v>
      </c>
    </row>
    <row r="8" spans="1:3" ht="30" x14ac:dyDescent="0.25">
      <c r="A8" s="120">
        <f>Tool!A14</f>
        <v>1.6</v>
      </c>
      <c r="B8" s="89" t="str">
        <f>Tool!B14</f>
        <v>Are safe and suitable driver amenities arranged for drivers when travelling for work?</v>
      </c>
      <c r="C8" s="90" t="s">
        <v>160</v>
      </c>
    </row>
    <row r="9" spans="1:3" x14ac:dyDescent="0.25">
      <c r="A9" s="120">
        <f>Tool!A15</f>
        <v>1.7</v>
      </c>
      <c r="B9" s="89" t="str">
        <f>Tool!B15</f>
        <v>Is your actual lost time injury rate at or below your target rate?</v>
      </c>
      <c r="C9" s="90" t="s">
        <v>161</v>
      </c>
    </row>
    <row r="10" spans="1:3" x14ac:dyDescent="0.25">
      <c r="A10" s="120">
        <f>Tool!A16</f>
        <v>1.8</v>
      </c>
      <c r="B10" s="89" t="str">
        <f>Tool!B16</f>
        <v>Is your actual first aid injury rate at or below your target rate?</v>
      </c>
      <c r="C10" s="90" t="s">
        <v>161</v>
      </c>
    </row>
    <row r="11" spans="1:3" x14ac:dyDescent="0.25">
      <c r="A11" s="120">
        <f>Tool!A17</f>
        <v>1.9</v>
      </c>
      <c r="B11" s="89" t="str">
        <f>Tool!B17</f>
        <v>Is your MVA rate per million man hours at or below your target rate?</v>
      </c>
      <c r="C11" s="90" t="s">
        <v>161</v>
      </c>
    </row>
    <row r="12" spans="1:3" ht="45" x14ac:dyDescent="0.25">
      <c r="A12" s="121">
        <f>Tool!A18</f>
        <v>1.1000000000000001</v>
      </c>
      <c r="B12" s="89" t="str">
        <f>Tool!B18</f>
        <v>What investigative action is taken when a Heavy Motor Vehicle is involved in a MVA</v>
      </c>
      <c r="C12" s="90" t="s">
        <v>120</v>
      </c>
    </row>
    <row r="13" spans="1:3" ht="30" x14ac:dyDescent="0.25">
      <c r="A13" s="121">
        <f>Tool!A19</f>
        <v>1.1100000000000001</v>
      </c>
      <c r="B13" s="89" t="str">
        <f>Tool!B19</f>
        <v>Is your total injury rate per million man hours at or below your target rate?</v>
      </c>
      <c r="C13" s="90" t="s">
        <v>161</v>
      </c>
    </row>
    <row r="14" spans="1:3" ht="45" x14ac:dyDescent="0.25">
      <c r="A14" s="121">
        <f>Tool!A20</f>
        <v>1.1200000000000001</v>
      </c>
      <c r="B14" s="89" t="str">
        <f>Tool!B20</f>
        <v>Does your safety system include incident reporting, investigation and corrective actions processes?</v>
      </c>
      <c r="C14" s="90" t="s">
        <v>162</v>
      </c>
    </row>
    <row r="15" spans="1:3" x14ac:dyDescent="0.25">
      <c r="A15" s="54" t="str">
        <f>Tool!A21</f>
        <v>Section 2</v>
      </c>
      <c r="B15" s="96" t="str">
        <f>Tool!B21</f>
        <v>Chain of Responsibility Questions</v>
      </c>
      <c r="C15" s="95" t="s">
        <v>163</v>
      </c>
    </row>
    <row r="16" spans="1:3" ht="30" x14ac:dyDescent="0.25">
      <c r="A16" s="120">
        <f>Tool!A22</f>
        <v>2.1</v>
      </c>
      <c r="B16" s="89" t="str">
        <f>Tool!B22</f>
        <v>Do You have an Chain of Responsibility Management System?</v>
      </c>
      <c r="C16" s="90" t="s">
        <v>121</v>
      </c>
    </row>
    <row r="17" spans="1:3" ht="30" x14ac:dyDescent="0.25">
      <c r="A17" s="120">
        <f>Tool!A23</f>
        <v>2.2000000000000002</v>
      </c>
      <c r="B17" s="89" t="str">
        <f>Tool!B23</f>
        <v>Do you have systems and procedures that support this management system?</v>
      </c>
      <c r="C17" s="90" t="s">
        <v>164</v>
      </c>
    </row>
    <row r="18" spans="1:3" ht="48" customHeight="1" x14ac:dyDescent="0.25">
      <c r="A18" s="120">
        <f>Tool!A24</f>
        <v>2.2999999999999998</v>
      </c>
      <c r="B18" s="89" t="str">
        <f>Tool!B24</f>
        <v>How do you communicate Chain of Responsibility obligations within your company?</v>
      </c>
      <c r="C18" s="90" t="s">
        <v>165</v>
      </c>
    </row>
    <row r="19" spans="1:3" ht="30" x14ac:dyDescent="0.25">
      <c r="A19" s="120">
        <f>Tool!A25</f>
        <v>2.4</v>
      </c>
      <c r="B19" s="89" t="str">
        <f>Tool!B25</f>
        <v>Has training been provided to all relevant personnel based on the COR policy?</v>
      </c>
      <c r="C19" s="90" t="s">
        <v>167</v>
      </c>
    </row>
    <row r="20" spans="1:3" x14ac:dyDescent="0.25">
      <c r="A20" s="120">
        <f>Tool!A26</f>
        <v>2.5</v>
      </c>
      <c r="B20" s="89" t="str">
        <f>Tool!B26</f>
        <v>Is this CoR training reflected within the training records?</v>
      </c>
      <c r="C20" s="90" t="s">
        <v>168</v>
      </c>
    </row>
    <row r="21" spans="1:3" ht="45" x14ac:dyDescent="0.25">
      <c r="A21" s="120">
        <f>Tool!A27</f>
        <v>2.6</v>
      </c>
      <c r="B21" s="89" t="str">
        <f>Tool!B27</f>
        <v>Have you had any breaches in regards to any Chain of Responsibility requirements in the past 3 years?</v>
      </c>
      <c r="C21" s="90" t="s">
        <v>192</v>
      </c>
    </row>
    <row r="22" spans="1:3" x14ac:dyDescent="0.25">
      <c r="A22" s="54" t="str">
        <f>Tool!A28</f>
        <v>Section 3</v>
      </c>
      <c r="B22" s="96" t="str">
        <f>Tool!B28</f>
        <v>Accreditation Questions</v>
      </c>
      <c r="C22" s="95" t="s">
        <v>163</v>
      </c>
    </row>
    <row r="23" spans="1:3" ht="30" x14ac:dyDescent="0.25">
      <c r="A23" s="120">
        <f>Tool!A29</f>
        <v>3.1</v>
      </c>
      <c r="B23" s="89" t="str">
        <f>Tool!B29</f>
        <v xml:space="preserve">Do you have any relevant accreditation such as NHVAS or Trucksafe for Mass Management? </v>
      </c>
      <c r="C23" s="90" t="s">
        <v>169</v>
      </c>
    </row>
    <row r="24" spans="1:3" ht="30" x14ac:dyDescent="0.25">
      <c r="A24" s="120">
        <f>Tool!A30</f>
        <v>3.2</v>
      </c>
      <c r="B24" s="89" t="str">
        <f>Tool!B30</f>
        <v xml:space="preserve">Do you have any relevant accreditation such as NHVAS or Trucksafe for Maintenance Management? </v>
      </c>
      <c r="C24" s="90" t="s">
        <v>169</v>
      </c>
    </row>
    <row r="25" spans="1:3" ht="45" x14ac:dyDescent="0.25">
      <c r="A25" s="120">
        <f>Tool!A31</f>
        <v>3.3</v>
      </c>
      <c r="B25" s="89" t="str">
        <f>Tool!B31</f>
        <v xml:space="preserve">Do you have any relevant accreditation such as NHVAS for Fatigue Management? </v>
      </c>
      <c r="C25" s="90" t="s">
        <v>197</v>
      </c>
    </row>
    <row r="26" spans="1:3" ht="45" x14ac:dyDescent="0.25">
      <c r="A26" s="120">
        <f>Tool!A32</f>
        <v>3.4</v>
      </c>
      <c r="B26" s="89" t="str">
        <f>Tool!B32</f>
        <v xml:space="preserve">Have you had any non-conformances raised against you in any accreditation audit in the past 3 years?        </v>
      </c>
      <c r="C26" s="90" t="s">
        <v>193</v>
      </c>
    </row>
    <row r="27" spans="1:3" x14ac:dyDescent="0.25">
      <c r="A27" s="54" t="str">
        <f>Tool!A33</f>
        <v>Section 4a</v>
      </c>
      <c r="B27" s="91" t="str">
        <f>Tool!B33</f>
        <v>Employee Training and Education Questions</v>
      </c>
      <c r="C27" s="95" t="s">
        <v>163</v>
      </c>
    </row>
    <row r="28" spans="1:3" ht="30" x14ac:dyDescent="0.25">
      <c r="A28" s="120" t="str">
        <f>Tool!A34</f>
        <v>4a.1</v>
      </c>
      <c r="B28" s="89" t="str">
        <f>Tool!B34</f>
        <v>What types of OH&amp;S Compliance training programs are currently in place?</v>
      </c>
      <c r="C28" s="90" t="s">
        <v>198</v>
      </c>
    </row>
    <row r="29" spans="1:3" ht="30" x14ac:dyDescent="0.25">
      <c r="A29" s="120" t="str">
        <f>Tool!A35</f>
        <v>4a.2</v>
      </c>
      <c r="B29" s="89" t="str">
        <f>Tool!B35</f>
        <v>What types of Fatigue Management Compliance training programs are currently in place?</v>
      </c>
      <c r="C29" s="90" t="s">
        <v>198</v>
      </c>
    </row>
    <row r="30" spans="1:3" ht="30" x14ac:dyDescent="0.25">
      <c r="A30" s="120" t="str">
        <f>Tool!A36</f>
        <v>4a.3</v>
      </c>
      <c r="B30" s="89" t="str">
        <f>Tool!B36</f>
        <v>What types of Mass and Dimension Compliance training programs are currently in place?</v>
      </c>
      <c r="C30" s="90" t="s">
        <v>198</v>
      </c>
    </row>
    <row r="31" spans="1:3" ht="30" x14ac:dyDescent="0.25">
      <c r="A31" s="120" t="str">
        <f>Tool!A37</f>
        <v>4a.4</v>
      </c>
      <c r="B31" s="89" t="str">
        <f>Tool!B37</f>
        <v>What types of Maintenance Management Compliance training programs are currently in place?</v>
      </c>
      <c r="C31" s="90" t="s">
        <v>198</v>
      </c>
    </row>
    <row r="32" spans="1:3" ht="30" x14ac:dyDescent="0.25">
      <c r="A32" s="120" t="str">
        <f>Tool!A38</f>
        <v>4a.5</v>
      </c>
      <c r="B32" s="89" t="str">
        <f>Tool!B38</f>
        <v>What types of Load Restraint Compliance training programs are currently in place?</v>
      </c>
      <c r="C32" s="90" t="s">
        <v>198</v>
      </c>
    </row>
    <row r="33" spans="1:3" ht="30" x14ac:dyDescent="0.25">
      <c r="A33" s="120" t="str">
        <f>Tool!A39</f>
        <v>4a.6</v>
      </c>
      <c r="B33" s="89" t="str">
        <f>Tool!B39</f>
        <v>What types of Environmental Compliance training programs are currently in place?</v>
      </c>
      <c r="C33" s="90" t="s">
        <v>198</v>
      </c>
    </row>
    <row r="34" spans="1:3" ht="30" x14ac:dyDescent="0.25">
      <c r="A34" s="120" t="str">
        <f>Tool!A40</f>
        <v>4a.7</v>
      </c>
      <c r="B34" s="89" t="str">
        <f>Tool!B40</f>
        <v>What types of Speeding Compliance training programs are currently in place?</v>
      </c>
      <c r="C34" s="90" t="s">
        <v>198</v>
      </c>
    </row>
    <row r="35" spans="1:3" ht="30" x14ac:dyDescent="0.25">
      <c r="A35" s="120" t="str">
        <f>Tool!A41</f>
        <v>4a.8</v>
      </c>
      <c r="B35" s="89" t="str">
        <f>Tool!B41</f>
        <v>What types of Dangerous Goods Compliance training programs are currently in place?</v>
      </c>
      <c r="C35" s="90" t="s">
        <v>198</v>
      </c>
    </row>
    <row r="36" spans="1:3" ht="45" x14ac:dyDescent="0.25">
      <c r="A36" s="120" t="str">
        <f>Tool!A42</f>
        <v>4a.9</v>
      </c>
      <c r="B36" s="89" t="str">
        <f>Tool!B42</f>
        <v>How do you conduct training in regards to your NSW Driver Fatigue Management Plans requirements (if applicable)?</v>
      </c>
      <c r="C36" s="90" t="s">
        <v>166</v>
      </c>
    </row>
    <row r="37" spans="1:3" x14ac:dyDescent="0.25">
      <c r="A37" s="54" t="str">
        <f>Tool!A43</f>
        <v>Section 4b</v>
      </c>
      <c r="B37" s="96" t="str">
        <f>Tool!B43</f>
        <v>Contractor Training and Education Questions</v>
      </c>
      <c r="C37" s="95" t="s">
        <v>163</v>
      </c>
    </row>
    <row r="38" spans="1:3" ht="30" x14ac:dyDescent="0.25">
      <c r="A38" s="120" t="str">
        <f>Tool!A44</f>
        <v>4b.1</v>
      </c>
      <c r="B38" s="89" t="str">
        <f>Tool!B44</f>
        <v>What types of OH&amp;S Compliance training programs are currently in place?</v>
      </c>
      <c r="C38" s="90" t="s">
        <v>198</v>
      </c>
    </row>
    <row r="39" spans="1:3" ht="30" x14ac:dyDescent="0.25">
      <c r="A39" s="120" t="str">
        <f>Tool!A45</f>
        <v>4b.2</v>
      </c>
      <c r="B39" s="89" t="str">
        <f>Tool!B45</f>
        <v>What types of Fatigue Management Compliance training programs are currently in place?</v>
      </c>
      <c r="C39" s="90" t="s">
        <v>198</v>
      </c>
    </row>
    <row r="40" spans="1:3" ht="30" x14ac:dyDescent="0.25">
      <c r="A40" s="120" t="str">
        <f>Tool!A46</f>
        <v>4b.3</v>
      </c>
      <c r="B40" s="89" t="str">
        <f>Tool!B46</f>
        <v>What types of Mass and Dimension Compliance training programs are currently in place?</v>
      </c>
      <c r="C40" s="90" t="s">
        <v>198</v>
      </c>
    </row>
    <row r="41" spans="1:3" ht="30" x14ac:dyDescent="0.25">
      <c r="A41" s="120" t="str">
        <f>Tool!A47</f>
        <v>4b.4</v>
      </c>
      <c r="B41" s="89" t="str">
        <f>Tool!B47</f>
        <v>What types of Maintenance Management Compliance training programs are currently in place?</v>
      </c>
      <c r="C41" s="90" t="s">
        <v>198</v>
      </c>
    </row>
    <row r="42" spans="1:3" ht="30" x14ac:dyDescent="0.25">
      <c r="A42" s="120" t="str">
        <f>Tool!A48</f>
        <v>4b.5</v>
      </c>
      <c r="B42" s="89" t="str">
        <f>Tool!B48</f>
        <v>What types of Load Restraint Compliance training programs are currently in place?</v>
      </c>
      <c r="C42" s="90" t="s">
        <v>198</v>
      </c>
    </row>
    <row r="43" spans="1:3" ht="30" x14ac:dyDescent="0.25">
      <c r="A43" s="120" t="str">
        <f>Tool!A49</f>
        <v>4b.6</v>
      </c>
      <c r="B43" s="89" t="str">
        <f>Tool!B49</f>
        <v>What types of Environmental Compliance training programs are currently in place?</v>
      </c>
      <c r="C43" s="90" t="s">
        <v>198</v>
      </c>
    </row>
    <row r="44" spans="1:3" ht="30" x14ac:dyDescent="0.25">
      <c r="A44" s="120" t="str">
        <f>Tool!A50</f>
        <v>4b.7</v>
      </c>
      <c r="B44" s="89" t="str">
        <f>Tool!B50</f>
        <v>What types of Speeding Compliance training programs are currently in place?</v>
      </c>
      <c r="C44" s="90" t="s">
        <v>198</v>
      </c>
    </row>
    <row r="45" spans="1:3" ht="30" x14ac:dyDescent="0.25">
      <c r="A45" s="120" t="str">
        <f>Tool!A51</f>
        <v>4b.8</v>
      </c>
      <c r="B45" s="89" t="str">
        <f>Tool!B51</f>
        <v>What types of Dangerous Goods Compliance training programs are currently in place?</v>
      </c>
      <c r="C45" s="90" t="s">
        <v>198</v>
      </c>
    </row>
    <row r="46" spans="1:3" ht="45" x14ac:dyDescent="0.25">
      <c r="A46" s="120" t="str">
        <f>Tool!A52</f>
        <v>4b.9</v>
      </c>
      <c r="B46" s="89" t="str">
        <f>Tool!B52</f>
        <v>How do you conduct training in regards to your NSW Driver Fatigue Management Plans requirements (if applicable)?</v>
      </c>
      <c r="C46" s="90" t="s">
        <v>166</v>
      </c>
    </row>
    <row r="47" spans="1:3" x14ac:dyDescent="0.25">
      <c r="A47" s="54" t="str">
        <f>Tool!A53</f>
        <v>Section 5</v>
      </c>
      <c r="B47" s="96" t="str">
        <f>Tool!B53</f>
        <v>Risk Assessment Questions</v>
      </c>
      <c r="C47" s="95" t="s">
        <v>163</v>
      </c>
    </row>
    <row r="48" spans="1:3" x14ac:dyDescent="0.25">
      <c r="A48" s="120">
        <f>Tool!A54</f>
        <v>5.0999999999999996</v>
      </c>
      <c r="B48" s="89" t="str">
        <f>Tool!B54</f>
        <v>Do you have a risk assessment register?</v>
      </c>
      <c r="C48" s="90" t="s">
        <v>170</v>
      </c>
    </row>
    <row r="49" spans="1:3" ht="30" x14ac:dyDescent="0.25">
      <c r="A49" s="120">
        <f>Tool!A55</f>
        <v>5.2</v>
      </c>
      <c r="B49" s="89" t="str">
        <f>Tool!B55</f>
        <v>How do you effectively conduct and implement risk assessments?</v>
      </c>
      <c r="C49" s="90" t="s">
        <v>171</v>
      </c>
    </row>
    <row r="50" spans="1:3" x14ac:dyDescent="0.25">
      <c r="A50" s="120">
        <f>Tool!A56</f>
        <v>5.3</v>
      </c>
      <c r="B50" s="89" t="str">
        <f>Tool!B56</f>
        <v>How do you effectively monitor and review risk assessments?</v>
      </c>
      <c r="C50" s="90" t="s">
        <v>172</v>
      </c>
    </row>
    <row r="51" spans="1:3" x14ac:dyDescent="0.25">
      <c r="A51" s="54" t="str">
        <f>Tool!A57</f>
        <v>Section 6</v>
      </c>
      <c r="B51" s="96" t="str">
        <f>Tool!B57</f>
        <v>Induction Questions</v>
      </c>
      <c r="C51" s="95" t="s">
        <v>163</v>
      </c>
    </row>
    <row r="52" spans="1:3" ht="30" x14ac:dyDescent="0.25">
      <c r="A52" s="120">
        <f>Tool!A58</f>
        <v>6.1</v>
      </c>
      <c r="B52" s="89" t="str">
        <f>Tool!B58</f>
        <v>Do you have a induction procedure for employees?</v>
      </c>
      <c r="C52" s="90" t="s">
        <v>199</v>
      </c>
    </row>
    <row r="53" spans="1:3" ht="30" x14ac:dyDescent="0.25">
      <c r="A53" s="120">
        <f>Tool!A59</f>
        <v>6.2</v>
      </c>
      <c r="B53" s="89" t="str">
        <f>Tool!B59</f>
        <v>Do you have a induction procedure for sub contractors?</v>
      </c>
      <c r="C53" s="90" t="s">
        <v>199</v>
      </c>
    </row>
    <row r="54" spans="1:3" x14ac:dyDescent="0.25">
      <c r="A54" s="54" t="str">
        <f>Tool!A60</f>
        <v>Section 7</v>
      </c>
      <c r="B54" s="96" t="str">
        <f>Tool!B60</f>
        <v>Communication Questions</v>
      </c>
      <c r="C54" s="95" t="s">
        <v>163</v>
      </c>
    </row>
    <row r="55" spans="1:3" ht="30" x14ac:dyDescent="0.25">
      <c r="A55" s="120">
        <f>Tool!A61</f>
        <v>7.1</v>
      </c>
      <c r="B55" s="89" t="str">
        <f>Tool!B61</f>
        <v>Do you have a complaints system in place to record complaints from the general public?</v>
      </c>
      <c r="C55" s="89" t="s">
        <v>356</v>
      </c>
    </row>
    <row r="56" spans="1:3" ht="30" x14ac:dyDescent="0.25">
      <c r="A56" s="120">
        <f>Tool!A62</f>
        <v>7.2</v>
      </c>
      <c r="B56" s="89" t="str">
        <f>Tool!B62</f>
        <v>How you  investigate and respond to complaints from the general public?</v>
      </c>
      <c r="C56" s="90" t="s">
        <v>208</v>
      </c>
    </row>
    <row r="57" spans="1:3" x14ac:dyDescent="0.25">
      <c r="A57" s="120">
        <f>Tool!A63</f>
        <v>7.3</v>
      </c>
      <c r="B57" s="89" t="str">
        <f>Tool!B63</f>
        <v xml:space="preserve">Show how you communicate between Operations and the driver.                                                   </v>
      </c>
      <c r="C57" s="90" t="s">
        <v>173</v>
      </c>
    </row>
    <row r="58" spans="1:3" x14ac:dyDescent="0.25">
      <c r="A58" s="120">
        <f>Tool!A64</f>
        <v>7.4</v>
      </c>
      <c r="B58" s="89" t="str">
        <f>Tool!B64</f>
        <v xml:space="preserve">How do you monitor that this communication is effective?                                                  </v>
      </c>
      <c r="C58" s="90" t="s">
        <v>200</v>
      </c>
    </row>
    <row r="59" spans="1:3" ht="30" x14ac:dyDescent="0.25">
      <c r="A59" s="120">
        <f>Tool!A65</f>
        <v>7.5</v>
      </c>
      <c r="B59" s="89" t="str">
        <f>Tool!B65</f>
        <v>How do you promote communication with regards to safety assessments?</v>
      </c>
      <c r="C59" s="90" t="s">
        <v>174</v>
      </c>
    </row>
    <row r="60" spans="1:3" ht="30" x14ac:dyDescent="0.25">
      <c r="A60" s="120">
        <f>Tool!A66</f>
        <v>7.6</v>
      </c>
      <c r="B60" s="89" t="str">
        <f>Tool!B66</f>
        <v>How do you promote communication with regards to near miss reporting?</v>
      </c>
      <c r="C60" s="90" t="s">
        <v>174</v>
      </c>
    </row>
    <row r="61" spans="1:3" x14ac:dyDescent="0.25">
      <c r="A61" s="54" t="str">
        <f>Tool!A67</f>
        <v>Section 8</v>
      </c>
      <c r="B61" s="96" t="str">
        <f>Tool!B67</f>
        <v>Load Restraint Questions</v>
      </c>
      <c r="C61" s="95" t="s">
        <v>163</v>
      </c>
    </row>
    <row r="62" spans="1:3" ht="30" x14ac:dyDescent="0.25">
      <c r="A62" s="120">
        <f>Tool!A68</f>
        <v>8.1</v>
      </c>
      <c r="B62" s="89" t="str">
        <f>Tool!B68</f>
        <v>Do You have an Load Restraint Management System?</v>
      </c>
      <c r="C62" s="90" t="s">
        <v>121</v>
      </c>
    </row>
    <row r="63" spans="1:3" ht="30" x14ac:dyDescent="0.25">
      <c r="A63" s="120">
        <f>Tool!A69</f>
        <v>8.1999999999999993</v>
      </c>
      <c r="B63" s="89" t="str">
        <f>Tool!B69</f>
        <v>Do you have systems and procedures that support your Load Restraint Management System?</v>
      </c>
      <c r="C63" s="90" t="s">
        <v>158</v>
      </c>
    </row>
    <row r="64" spans="1:3" ht="30" x14ac:dyDescent="0.25">
      <c r="A64" s="120">
        <f>Tool!A70</f>
        <v>8.3000000000000007</v>
      </c>
      <c r="B64" s="89" t="str">
        <f>Tool!B70</f>
        <v xml:space="preserve">How do you know that your loads are safely restrained? </v>
      </c>
      <c r="C64" s="90" t="s">
        <v>201</v>
      </c>
    </row>
    <row r="65" spans="1:3" x14ac:dyDescent="0.25">
      <c r="A65" s="120">
        <f>Tool!A71</f>
        <v>8.4</v>
      </c>
      <c r="B65" s="89" t="str">
        <f>Tool!B71</f>
        <v>What type of load restraint techniques does your fleet have?</v>
      </c>
      <c r="C65" s="90" t="s">
        <v>202</v>
      </c>
    </row>
    <row r="66" spans="1:3" x14ac:dyDescent="0.25">
      <c r="A66" s="120">
        <f>Tool!A72</f>
        <v>8.5</v>
      </c>
      <c r="B66" s="89" t="str">
        <f>Tool!B72</f>
        <v>What type of load restraint equipment do you use ?</v>
      </c>
      <c r="C66" s="90" t="s">
        <v>175</v>
      </c>
    </row>
    <row r="67" spans="1:3" x14ac:dyDescent="0.25">
      <c r="A67" s="120">
        <f>Tool!A73</f>
        <v>8.6</v>
      </c>
      <c r="B67" s="89" t="str">
        <f>Tool!B73</f>
        <v>How do you ensure this load restraint equipment is maintained?</v>
      </c>
      <c r="C67" s="90" t="s">
        <v>203</v>
      </c>
    </row>
    <row r="68" spans="1:3" ht="49.5" customHeight="1" x14ac:dyDescent="0.25">
      <c r="A68" s="120">
        <f>Tool!A74</f>
        <v>8.6999999999999993</v>
      </c>
      <c r="B68" s="89" t="str">
        <f>Tool!B74</f>
        <v>If a non-conformance occurs demonstrate the process that is followed to ensure that it minimises the impact of any load restraint failure, incident or near miss and the process used to prevent recurrences.</v>
      </c>
      <c r="C68" s="90" t="s">
        <v>204</v>
      </c>
    </row>
    <row r="69" spans="1:3" x14ac:dyDescent="0.25">
      <c r="A69" s="54" t="str">
        <f>Tool!A75</f>
        <v>Section 9</v>
      </c>
      <c r="B69" s="96" t="str">
        <f>Tool!B75</f>
        <v>Fatigue Management Questions</v>
      </c>
      <c r="C69" s="95" t="s">
        <v>163</v>
      </c>
    </row>
    <row r="70" spans="1:3" ht="30" x14ac:dyDescent="0.25">
      <c r="A70" s="120">
        <f>Tool!A76</f>
        <v>9.1</v>
      </c>
      <c r="B70" s="89" t="str">
        <f>Tool!B76</f>
        <v>Do You have an Fatigue Management System?</v>
      </c>
      <c r="C70" s="90" t="s">
        <v>121</v>
      </c>
    </row>
    <row r="71" spans="1:3" ht="30" x14ac:dyDescent="0.25">
      <c r="A71" s="120">
        <f>Tool!A77</f>
        <v>9.1999999999999993</v>
      </c>
      <c r="B71" s="89" t="str">
        <f>Tool!B77</f>
        <v>Do you have systems and procedures that support your Fatigue Management System?</v>
      </c>
      <c r="C71" s="90" t="s">
        <v>158</v>
      </c>
    </row>
    <row r="72" spans="1:3" x14ac:dyDescent="0.25">
      <c r="A72" s="120">
        <f>Tool!A78</f>
        <v>9.3000000000000007</v>
      </c>
      <c r="B72" s="89" t="str">
        <f>Tool!B78</f>
        <v>Demonstrate the system for determining safe/legal transit times.</v>
      </c>
      <c r="C72" s="90" t="s">
        <v>176</v>
      </c>
    </row>
    <row r="73" spans="1:3" ht="21" customHeight="1" x14ac:dyDescent="0.25">
      <c r="A73" s="120">
        <f>Tool!A79</f>
        <v>9.4</v>
      </c>
      <c r="B73" s="89" t="str">
        <f>Tool!B79</f>
        <v>Demonstrate the systems which plans, rosters and schedules journeys.</v>
      </c>
      <c r="C73" s="90" t="s">
        <v>176</v>
      </c>
    </row>
    <row r="74" spans="1:3" ht="30" x14ac:dyDescent="0.25">
      <c r="A74" s="120">
        <f>Tool!A80</f>
        <v>9.5</v>
      </c>
      <c r="B74" s="89" t="str">
        <f>Tool!B80</f>
        <v>What is your procedure used to monitor and review actual transit times, against planned times?</v>
      </c>
      <c r="C74" s="90" t="s">
        <v>205</v>
      </c>
    </row>
    <row r="75" spans="1:3" ht="75" x14ac:dyDescent="0.25">
      <c r="A75" s="120">
        <f>Tool!A81</f>
        <v>9.6</v>
      </c>
      <c r="B75" s="89" t="str">
        <f>Tool!B81</f>
        <v>Demonstrate how you consider known fatigue factors when scheduling and rostering: Factors such as: recovering rest periods from fatigue, cumulative effects of fatigue, effects of time of day or night, loading and unloading times (including any queuing where the driver cannot take a rest break).</v>
      </c>
      <c r="C75" s="90" t="s">
        <v>177</v>
      </c>
    </row>
    <row r="76" spans="1:3" ht="30" x14ac:dyDescent="0.25">
      <c r="A76" s="120">
        <f>Tool!A82</f>
        <v>9.6999999999999993</v>
      </c>
      <c r="B76" s="89" t="str">
        <f>Tool!B82</f>
        <v>What is your procedure that requires consultation with the driver to ensure he/she is fit for duty?</v>
      </c>
      <c r="C76" s="90" t="s">
        <v>206</v>
      </c>
    </row>
    <row r="77" spans="1:3" ht="45" x14ac:dyDescent="0.25">
      <c r="A77" s="120">
        <f>Tool!A83</f>
        <v>9.8000000000000007</v>
      </c>
      <c r="B77" s="89" t="str">
        <f>Tool!B83</f>
        <v>What is your procedure that requires consultation with the driver to ensure he/she has sufficient time to complete the overall freight task in the allocated time?</v>
      </c>
      <c r="C77" s="90" t="s">
        <v>206</v>
      </c>
    </row>
    <row r="78" spans="1:3" ht="30" x14ac:dyDescent="0.25">
      <c r="A78" s="120">
        <f>Tool!A84</f>
        <v>9.9</v>
      </c>
      <c r="B78" s="89" t="str">
        <f>Tool!B84</f>
        <v>Demonstrate the process that occurs if the driver does not have sufficient hours to complete the task.</v>
      </c>
      <c r="C78" s="90" t="s">
        <v>178</v>
      </c>
    </row>
    <row r="79" spans="1:3" ht="30" x14ac:dyDescent="0.25">
      <c r="A79" s="121">
        <f>Tool!A85</f>
        <v>9.1</v>
      </c>
      <c r="B79" s="89" t="str">
        <f>Tool!B85</f>
        <v>What is the process if work times are outside the agreed limits? E.g. Driver delays, loading delays, driver sick.</v>
      </c>
      <c r="C79" s="90" t="s">
        <v>206</v>
      </c>
    </row>
    <row r="80" spans="1:3" ht="30" x14ac:dyDescent="0.25">
      <c r="A80" s="121">
        <f>Tool!A86</f>
        <v>9.11</v>
      </c>
      <c r="B80" s="89" t="str">
        <f>Tool!B86</f>
        <v>Do drivers have the ability to reschedule time slots or request reschedule of time slots, if required?</v>
      </c>
      <c r="C80" s="90" t="s">
        <v>207</v>
      </c>
    </row>
    <row r="81" spans="1:4" ht="60" x14ac:dyDescent="0.25">
      <c r="A81" s="121">
        <f>Tool!A87</f>
        <v>9.1199999999999992</v>
      </c>
      <c r="B81" s="89" t="str">
        <f>Tool!B87</f>
        <v>What procedure is in place to ensure appropriate documentation records are kept for 3 years?</v>
      </c>
      <c r="C81" s="90" t="s">
        <v>179</v>
      </c>
      <c r="D81" s="88"/>
    </row>
    <row r="82" spans="1:4" x14ac:dyDescent="0.25">
      <c r="A82" s="54" t="str">
        <f>Tool!A88</f>
        <v>Section 10</v>
      </c>
      <c r="B82" s="96" t="str">
        <f>Tool!B88</f>
        <v>Vehicle Mass and Dimension Questions</v>
      </c>
      <c r="C82" s="95" t="s">
        <v>163</v>
      </c>
      <c r="D82" s="88"/>
    </row>
    <row r="83" spans="1:4" ht="30" x14ac:dyDescent="0.25">
      <c r="A83" s="120">
        <f>Tool!A89</f>
        <v>10.1</v>
      </c>
      <c r="B83" s="89" t="str">
        <f>Tool!B89</f>
        <v>Do You have a Vehicle Mass Management System?</v>
      </c>
      <c r="C83" s="90" t="s">
        <v>121</v>
      </c>
      <c r="D83" s="88"/>
    </row>
    <row r="84" spans="1:4" ht="30" x14ac:dyDescent="0.25">
      <c r="A84" s="120">
        <f>Tool!A90</f>
        <v>10.199999999999999</v>
      </c>
      <c r="B84" s="89" t="str">
        <f>Tool!B90</f>
        <v>Do you have systems and procedures that support your Vehicle Mass Management System?</v>
      </c>
      <c r="C84" s="90" t="s">
        <v>158</v>
      </c>
    </row>
    <row r="85" spans="1:4" ht="30" x14ac:dyDescent="0.25">
      <c r="A85" s="120">
        <f>Tool!A91</f>
        <v>10.3</v>
      </c>
      <c r="B85" s="89" t="str">
        <f>Tool!B91</f>
        <v>How do you ensure you are providing the most appropriate vehicle for the freight task?</v>
      </c>
      <c r="C85" s="90" t="s">
        <v>207</v>
      </c>
    </row>
    <row r="86" spans="1:4" ht="45" x14ac:dyDescent="0.25">
      <c r="A86" s="120">
        <f>Tool!A92</f>
        <v>10.4</v>
      </c>
      <c r="B86" s="89" t="str">
        <f>Tool!B92</f>
        <v xml:space="preserve">How do you ensure that both axle weights and gross mass compliance limits are not exceeded?   </v>
      </c>
      <c r="C86" s="90" t="s">
        <v>76</v>
      </c>
    </row>
    <row r="87" spans="1:4" ht="30" x14ac:dyDescent="0.25">
      <c r="A87" s="120">
        <f>Tool!A93</f>
        <v>10.5</v>
      </c>
      <c r="B87" s="89" t="str">
        <f>Tool!B93</f>
        <v xml:space="preserve">What is the process if axle and gross mass limits have been identified as non-compliant?                  </v>
      </c>
      <c r="C87" s="90" t="s">
        <v>180</v>
      </c>
    </row>
    <row r="88" spans="1:4" ht="30" x14ac:dyDescent="0.25">
      <c r="A88" s="120">
        <f>Tool!A94</f>
        <v>10.6</v>
      </c>
      <c r="B88" s="89" t="str">
        <f>Tool!B94</f>
        <v xml:space="preserve">What type of Container Weight Declaration system do you use (if applicable)?                  </v>
      </c>
      <c r="C88" s="90" t="s">
        <v>181</v>
      </c>
    </row>
    <row r="89" spans="1:4" x14ac:dyDescent="0.25">
      <c r="A89" s="54" t="str">
        <f>Tool!A95</f>
        <v>Section 11</v>
      </c>
      <c r="B89" s="96" t="str">
        <f>Tool!B95</f>
        <v>Speed Compliance Questions</v>
      </c>
      <c r="C89" s="95" t="s">
        <v>163</v>
      </c>
    </row>
    <row r="90" spans="1:4" ht="30" x14ac:dyDescent="0.25">
      <c r="A90" s="120">
        <f>Tool!A96</f>
        <v>11.1</v>
      </c>
      <c r="B90" s="89" t="str">
        <f>Tool!B96</f>
        <v>Do You have an Speed Compliance Management System?</v>
      </c>
      <c r="C90" s="90" t="s">
        <v>121</v>
      </c>
    </row>
    <row r="91" spans="1:4" ht="30" x14ac:dyDescent="0.25">
      <c r="A91" s="120">
        <f>Tool!A97</f>
        <v>11.2</v>
      </c>
      <c r="B91" s="89" t="str">
        <f>Tool!B97</f>
        <v>Do you have systems and procedures that support your Speed Compliance Management System?</v>
      </c>
      <c r="C91" s="90" t="s">
        <v>158</v>
      </c>
    </row>
    <row r="92" spans="1:4" x14ac:dyDescent="0.25">
      <c r="A92" s="120">
        <f>Tool!A98</f>
        <v>11.3</v>
      </c>
      <c r="B92" s="89" t="str">
        <f>Tool!B98</f>
        <v xml:space="preserve">How is the system effectively measured and or monitored? </v>
      </c>
      <c r="C92" s="90" t="s">
        <v>182</v>
      </c>
    </row>
    <row r="93" spans="1:4" ht="30" x14ac:dyDescent="0.25">
      <c r="A93" s="120">
        <f>Tool!A99</f>
        <v>11.4</v>
      </c>
      <c r="B93" s="89" t="str">
        <f>Tool!B99</f>
        <v>What is the action taken if any party in the supply chain is found to cause or encourage a driver to speed?</v>
      </c>
      <c r="C93" s="90" t="s">
        <v>180</v>
      </c>
    </row>
    <row r="94" spans="1:4" x14ac:dyDescent="0.25">
      <c r="A94" s="120">
        <f>Tool!A100</f>
        <v>11.5</v>
      </c>
      <c r="B94" s="89" t="str">
        <f>Tool!B100</f>
        <v>What is the action taken if an employee exceeds the speed limit?</v>
      </c>
      <c r="C94" s="90" t="s">
        <v>180</v>
      </c>
    </row>
    <row r="95" spans="1:4" x14ac:dyDescent="0.25">
      <c r="A95" s="120">
        <f>Tool!A101</f>
        <v>11.6</v>
      </c>
      <c r="B95" s="89" t="str">
        <f>Tool!B101</f>
        <v xml:space="preserve"> Does this system apply to subcontractors?     </v>
      </c>
      <c r="C95" s="90" t="s">
        <v>194</v>
      </c>
    </row>
    <row r="96" spans="1:4" x14ac:dyDescent="0.25">
      <c r="A96" s="120">
        <f>Tool!A102</f>
        <v>11.7</v>
      </c>
      <c r="B96" s="89" t="str">
        <f>Tool!B102</f>
        <v>What is the action taken if a subcontractor exceeds the speed limit?</v>
      </c>
      <c r="C96" s="90" t="s">
        <v>180</v>
      </c>
    </row>
    <row r="97" spans="1:3" x14ac:dyDescent="0.25">
      <c r="A97" s="54" t="str">
        <f>Tool!A103</f>
        <v>Section 12</v>
      </c>
      <c r="B97" s="96" t="str">
        <f>Tool!B103</f>
        <v>Preloaded Trailer Questions</v>
      </c>
      <c r="C97" s="95" t="s">
        <v>163</v>
      </c>
    </row>
    <row r="98" spans="1:3" ht="30" x14ac:dyDescent="0.25">
      <c r="A98" s="120">
        <f>Tool!A104</f>
        <v>12.1</v>
      </c>
      <c r="B98" s="89" t="str">
        <f>Tool!B104</f>
        <v>How do you ensure Preloaded Trailers are balanced and meet load restraint requirements, mass and axle weight limits?</v>
      </c>
      <c r="C98" s="90" t="s">
        <v>180</v>
      </c>
    </row>
    <row r="99" spans="1:3" x14ac:dyDescent="0.25">
      <c r="A99" s="54" t="str">
        <f>Tool!A105</f>
        <v>Section 13</v>
      </c>
      <c r="B99" s="96" t="str">
        <f>Tool!B105</f>
        <v>Equipment Questions</v>
      </c>
      <c r="C99" s="95" t="s">
        <v>163</v>
      </c>
    </row>
    <row r="100" spans="1:3" ht="30" x14ac:dyDescent="0.25">
      <c r="A100" s="120">
        <f>Tool!A106</f>
        <v>13.1</v>
      </c>
      <c r="B100" s="89" t="str">
        <f>Tool!B106</f>
        <v xml:space="preserve"> Are daily inspections carried out on all transport related equipment including vehicles?</v>
      </c>
      <c r="C100" s="90" t="s">
        <v>183</v>
      </c>
    </row>
    <row r="101" spans="1:3" ht="45" x14ac:dyDescent="0.25">
      <c r="A101" s="120">
        <f>Tool!A107</f>
        <v>13.2</v>
      </c>
      <c r="B101" s="89" t="str">
        <f>Tool!B107</f>
        <v xml:space="preserve"> Demonstrate you have an effective routine maintenance and service regime on all transport related equipment including vehicles.                                                             </v>
      </c>
      <c r="C101" s="90" t="s">
        <v>184</v>
      </c>
    </row>
    <row r="102" spans="1:3" ht="30" x14ac:dyDescent="0.25">
      <c r="A102" s="120">
        <f>Tool!A108</f>
        <v>13.3</v>
      </c>
      <c r="B102" s="89" t="str">
        <f>Tool!B108</f>
        <v xml:space="preserve">How do you ensure staff are competent in the use of all equipment utilised?                                                                                                                                                                                                                                                                                                                                                                                                                                   </v>
      </c>
      <c r="C102" s="90" t="s">
        <v>185</v>
      </c>
    </row>
    <row r="103" spans="1:3" ht="30" x14ac:dyDescent="0.25">
      <c r="A103" s="120">
        <f>Tool!A109</f>
        <v>13.4</v>
      </c>
      <c r="B103" s="89" t="str">
        <f>Tool!B109</f>
        <v xml:space="preserve">How do you ensure subcontractors are maintaining and inspecting their equipment?                                                                                                                                                                                                                                                                                                                                                                                                                                 </v>
      </c>
      <c r="C103" s="90" t="s">
        <v>180</v>
      </c>
    </row>
    <row r="104" spans="1:3" x14ac:dyDescent="0.25">
      <c r="A104" s="54" t="str">
        <f>Tool!A110</f>
        <v>Section 14</v>
      </c>
      <c r="B104" s="96" t="str">
        <f>Tool!B110</f>
        <v>Fitness for Work Questions</v>
      </c>
      <c r="C104" s="95" t="s">
        <v>163</v>
      </c>
    </row>
    <row r="105" spans="1:3" ht="30" x14ac:dyDescent="0.25">
      <c r="A105" s="120">
        <f>Tool!A111</f>
        <v>14.1</v>
      </c>
      <c r="B105" s="89" t="str">
        <f>Tool!B111</f>
        <v>Do You have a Fitness for Work Management System?</v>
      </c>
      <c r="C105" s="90" t="s">
        <v>121</v>
      </c>
    </row>
    <row r="106" spans="1:3" ht="30" x14ac:dyDescent="0.25">
      <c r="A106" s="120">
        <f>Tool!A112</f>
        <v>14.2</v>
      </c>
      <c r="B106" s="89" t="str">
        <f>Tool!B112</f>
        <v>Do you have systems and procedures that support your Fitness for Work Management System?</v>
      </c>
      <c r="C106" s="90" t="s">
        <v>158</v>
      </c>
    </row>
    <row r="107" spans="1:3" x14ac:dyDescent="0.25">
      <c r="A107" s="120">
        <f>Tool!A113</f>
        <v>14.3</v>
      </c>
      <c r="B107" s="89" t="str">
        <f>Tool!B113</f>
        <v xml:space="preserve">What is your procedure in regards to Drug and Alcohol?                                                                                                                                                                                                                                                                          </v>
      </c>
      <c r="C107" s="90" t="s">
        <v>180</v>
      </c>
    </row>
    <row r="108" spans="1:3" ht="30" x14ac:dyDescent="0.25">
      <c r="A108" s="120">
        <f>Tool!A114</f>
        <v>14.4</v>
      </c>
      <c r="B108" s="89" t="str">
        <f>Tool!B114</f>
        <v xml:space="preserve">What is the organisations procedure in regard to driver health &amp; fitness pre employment assessments?              </v>
      </c>
      <c r="C108" s="90" t="s">
        <v>180</v>
      </c>
    </row>
    <row r="109" spans="1:3" ht="30" x14ac:dyDescent="0.25">
      <c r="A109" s="120">
        <f>Tool!A115</f>
        <v>14.5</v>
      </c>
      <c r="B109" s="89" t="str">
        <f>Tool!B115</f>
        <v xml:space="preserve">What is the organisations procedure in regard to ongoing driver health &amp; fitness assessments?              </v>
      </c>
      <c r="C109" s="90" t="s">
        <v>186</v>
      </c>
    </row>
    <row r="110" spans="1:3" ht="30" x14ac:dyDescent="0.25">
      <c r="A110" s="120">
        <f>Tool!A116</f>
        <v>14.6</v>
      </c>
      <c r="B110" s="89" t="str">
        <f>Tool!B116</f>
        <v>What action do you take if a driver is considered not fit for duty?</v>
      </c>
      <c r="C110" s="90" t="s">
        <v>187</v>
      </c>
    </row>
    <row r="111" spans="1:3" x14ac:dyDescent="0.25">
      <c r="A111" s="54" t="str">
        <f>Tool!A117</f>
        <v>Section 15</v>
      </c>
      <c r="B111" s="96" t="str">
        <f>Tool!B117</f>
        <v>Non Conformance System Questions</v>
      </c>
      <c r="C111" s="95" t="s">
        <v>163</v>
      </c>
    </row>
    <row r="112" spans="1:3" x14ac:dyDescent="0.25">
      <c r="A112" s="120">
        <f>Tool!A118</f>
        <v>15.1</v>
      </c>
      <c r="B112" s="89" t="str">
        <f>Tool!B118</f>
        <v xml:space="preserve"> What system/s are in place if a non conformance is identified? </v>
      </c>
      <c r="C112" s="90" t="s">
        <v>188</v>
      </c>
    </row>
    <row r="113" spans="1:3" ht="30" x14ac:dyDescent="0.25">
      <c r="A113" s="120">
        <f>Tool!A119</f>
        <v>15.2</v>
      </c>
      <c r="B113" s="89" t="str">
        <f>Tool!B119</f>
        <v>How do you measure the effectiveness of the non compliance monitoring system?</v>
      </c>
      <c r="C113" s="90" t="s">
        <v>189</v>
      </c>
    </row>
    <row r="114" spans="1:3" x14ac:dyDescent="0.25">
      <c r="A114" s="54" t="str">
        <f>Tool!A120</f>
        <v>Section 16</v>
      </c>
      <c r="B114" s="96" t="str">
        <f>Tool!B120</f>
        <v>Environmental System Questions</v>
      </c>
      <c r="C114" s="95" t="s">
        <v>163</v>
      </c>
    </row>
    <row r="115" spans="1:3" ht="30" x14ac:dyDescent="0.25">
      <c r="A115" s="120">
        <f>Tool!A121</f>
        <v>16.100000000000001</v>
      </c>
      <c r="B115" s="89" t="str">
        <f>Tool!B121</f>
        <v>Do you have an Environmental Management System?</v>
      </c>
      <c r="C115" s="90" t="s">
        <v>121</v>
      </c>
    </row>
    <row r="116" spans="1:3" ht="30" x14ac:dyDescent="0.25">
      <c r="A116" s="120">
        <f>Tool!A122</f>
        <v>16.2</v>
      </c>
      <c r="B116" s="89" t="str">
        <f>Tool!B122</f>
        <v>Do you have systems and procedures that support your Environmental Management System?</v>
      </c>
      <c r="C116" s="90" t="s">
        <v>158</v>
      </c>
    </row>
    <row r="117" spans="1:3" ht="30" x14ac:dyDescent="0.25">
      <c r="A117" s="120">
        <f>Tool!A123</f>
        <v>16.3</v>
      </c>
      <c r="B117" s="89" t="str">
        <f>Tool!B123</f>
        <v>Are you registered with the National Greenhouse and Energy Reporting (NGER) Act?</v>
      </c>
      <c r="C117" s="90" t="s">
        <v>190</v>
      </c>
    </row>
    <row r="118" spans="1:3" ht="18.75" customHeight="1" x14ac:dyDescent="0.25">
      <c r="A118" s="120">
        <f>Tool!A124</f>
        <v>16.399999999999999</v>
      </c>
      <c r="B118" s="89" t="str">
        <f>Tool!B124</f>
        <v>What is the current major environmental drive within your company?</v>
      </c>
      <c r="C118" s="90" t="s">
        <v>191</v>
      </c>
    </row>
    <row r="119" spans="1:3" x14ac:dyDescent="0.25">
      <c r="A119" s="40"/>
      <c r="B119" s="40"/>
    </row>
    <row r="120" spans="1:3" x14ac:dyDescent="0.25">
      <c r="A120" s="40"/>
      <c r="B120" s="40"/>
    </row>
    <row r="121" spans="1:3" x14ac:dyDescent="0.25">
      <c r="A121" s="40"/>
      <c r="B121" s="40"/>
    </row>
    <row r="122" spans="1:3" x14ac:dyDescent="0.25">
      <c r="A122" s="40"/>
      <c r="B122" s="40"/>
    </row>
    <row r="123" spans="1:3" x14ac:dyDescent="0.25">
      <c r="A123" s="40"/>
      <c r="B123" s="40"/>
    </row>
    <row r="124" spans="1:3" x14ac:dyDescent="0.25">
      <c r="A124" s="40"/>
      <c r="B124" s="40"/>
    </row>
    <row r="125" spans="1:3" x14ac:dyDescent="0.25">
      <c r="A125" s="40"/>
      <c r="B125" s="40"/>
    </row>
    <row r="126" spans="1:3" x14ac:dyDescent="0.25">
      <c r="A126" s="40"/>
      <c r="B126" s="40"/>
    </row>
    <row r="127" spans="1:3" x14ac:dyDescent="0.25">
      <c r="A127" s="40"/>
      <c r="B127" s="40"/>
    </row>
    <row r="128" spans="1:3" x14ac:dyDescent="0.25">
      <c r="A128" s="40"/>
      <c r="B128" s="40"/>
    </row>
    <row r="129" spans="1:2" x14ac:dyDescent="0.25">
      <c r="A129" s="40"/>
      <c r="B129" s="40"/>
    </row>
    <row r="130" spans="1:2" x14ac:dyDescent="0.25">
      <c r="A130" s="40"/>
      <c r="B130" s="40"/>
    </row>
    <row r="131" spans="1:2" x14ac:dyDescent="0.25">
      <c r="A131" s="40"/>
      <c r="B131" s="40"/>
    </row>
    <row r="132" spans="1:2" x14ac:dyDescent="0.25">
      <c r="A132" s="40"/>
      <c r="B132" s="40"/>
    </row>
    <row r="133" spans="1:2" x14ac:dyDescent="0.25">
      <c r="A133" s="40"/>
      <c r="B133" s="40"/>
    </row>
    <row r="134" spans="1:2" x14ac:dyDescent="0.25">
      <c r="A134" s="40"/>
      <c r="B134" s="40"/>
    </row>
    <row r="135" spans="1:2" x14ac:dyDescent="0.25">
      <c r="A135" s="40"/>
      <c r="B135" s="40"/>
    </row>
    <row r="136" spans="1:2" x14ac:dyDescent="0.25">
      <c r="A136" s="40"/>
      <c r="B136" s="40"/>
    </row>
    <row r="137" spans="1:2" x14ac:dyDescent="0.25">
      <c r="A137" s="40"/>
      <c r="B137" s="40"/>
    </row>
    <row r="138" spans="1:2" x14ac:dyDescent="0.25">
      <c r="A138" s="40"/>
      <c r="B138" s="40"/>
    </row>
    <row r="139" spans="1:2" x14ac:dyDescent="0.25">
      <c r="A139" s="40"/>
      <c r="B139" s="40"/>
    </row>
    <row r="140" spans="1:2" x14ac:dyDescent="0.25">
      <c r="A140" s="40"/>
      <c r="B140" s="40"/>
    </row>
    <row r="141" spans="1:2" x14ac:dyDescent="0.25">
      <c r="A141" s="40"/>
      <c r="B141" s="40"/>
    </row>
    <row r="142" spans="1:2" x14ac:dyDescent="0.25">
      <c r="A142" s="40"/>
      <c r="B142" s="40"/>
    </row>
    <row r="143" spans="1:2" x14ac:dyDescent="0.25">
      <c r="A143" s="40"/>
      <c r="B143" s="40"/>
    </row>
    <row r="144" spans="1:2" x14ac:dyDescent="0.25">
      <c r="A144" s="40"/>
      <c r="B144" s="40"/>
    </row>
    <row r="145" spans="1:2" x14ac:dyDescent="0.25">
      <c r="A145" s="40"/>
      <c r="B145" s="40"/>
    </row>
    <row r="146" spans="1:2" x14ac:dyDescent="0.25">
      <c r="A146" s="40"/>
      <c r="B146" s="40"/>
    </row>
    <row r="147" spans="1:2" x14ac:dyDescent="0.25">
      <c r="A147" s="40"/>
      <c r="B147" s="40"/>
    </row>
    <row r="148" spans="1:2" x14ac:dyDescent="0.25">
      <c r="A148" s="40"/>
      <c r="B148" s="40"/>
    </row>
    <row r="149" spans="1:2" x14ac:dyDescent="0.25">
      <c r="A149" s="40"/>
      <c r="B149" s="40"/>
    </row>
    <row r="150" spans="1:2" x14ac:dyDescent="0.25">
      <c r="A150" s="40"/>
      <c r="B150" s="40"/>
    </row>
    <row r="151" spans="1:2" x14ac:dyDescent="0.25">
      <c r="A151" s="40"/>
      <c r="B151" s="40"/>
    </row>
    <row r="152" spans="1:2" x14ac:dyDescent="0.25">
      <c r="A152" s="40"/>
      <c r="B152" s="40"/>
    </row>
    <row r="153" spans="1:2" x14ac:dyDescent="0.25">
      <c r="A153" s="40"/>
      <c r="B153" s="40"/>
    </row>
    <row r="154" spans="1:2" x14ac:dyDescent="0.25">
      <c r="A154" s="40"/>
      <c r="B154" s="40"/>
    </row>
    <row r="155" spans="1:2" x14ac:dyDescent="0.25">
      <c r="A155" s="40"/>
      <c r="B155" s="40"/>
    </row>
    <row r="156" spans="1:2" x14ac:dyDescent="0.25">
      <c r="A156" s="40"/>
      <c r="B156" s="40"/>
    </row>
  </sheetData>
  <phoneticPr fontId="16" type="noConversion"/>
  <pageMargins left="0.62" right="0.36" top="0.56000000000000005" bottom="0.85" header="0.5" footer="0.5"/>
  <pageSetup paperSize="9" scale="92" orientation="landscape" r:id="rId1"/>
  <headerFooter alignWithMargins="0">
    <oddFooter>&amp;L&amp;8Audit help pages&amp;C&amp;9&amp;F&amp;R&amp;9page &amp;P of &amp;N</oddFooter>
  </headerFooter>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52"/>
  <sheetViews>
    <sheetView workbookViewId="0">
      <selection activeCell="D12" sqref="D12"/>
    </sheetView>
  </sheetViews>
  <sheetFormatPr defaultRowHeight="15" x14ac:dyDescent="0.25"/>
  <cols>
    <col min="1" max="1" width="27.28515625" customWidth="1"/>
    <col min="2" max="2" width="40.28515625" customWidth="1"/>
    <col min="3" max="3" width="53.5703125" customWidth="1"/>
  </cols>
  <sheetData>
    <row r="1" spans="1:3" x14ac:dyDescent="0.25">
      <c r="A1" s="244" t="s">
        <v>261</v>
      </c>
      <c r="B1" s="230" t="s">
        <v>262</v>
      </c>
      <c r="C1" s="231"/>
    </row>
    <row r="2" spans="1:3" x14ac:dyDescent="0.25">
      <c r="A2" s="245"/>
      <c r="B2" s="99"/>
      <c r="C2" s="100"/>
    </row>
    <row r="3" spans="1:3" ht="31.5" x14ac:dyDescent="0.25">
      <c r="A3" s="238" t="s">
        <v>285</v>
      </c>
      <c r="B3" s="101" t="s">
        <v>351</v>
      </c>
      <c r="C3" s="102" t="s">
        <v>356</v>
      </c>
    </row>
    <row r="4" spans="1:3" ht="21" x14ac:dyDescent="0.25">
      <c r="A4" s="239"/>
      <c r="B4" s="101" t="s">
        <v>260</v>
      </c>
      <c r="C4" s="102" t="s">
        <v>357</v>
      </c>
    </row>
    <row r="5" spans="1:3" ht="21" x14ac:dyDescent="0.25">
      <c r="A5" s="239"/>
      <c r="B5" s="101" t="s">
        <v>352</v>
      </c>
      <c r="C5" s="102" t="s">
        <v>358</v>
      </c>
    </row>
    <row r="6" spans="1:3" ht="21" x14ac:dyDescent="0.25">
      <c r="A6" s="239"/>
      <c r="B6" s="101" t="s">
        <v>353</v>
      </c>
      <c r="C6" s="102" t="s">
        <v>359</v>
      </c>
    </row>
    <row r="7" spans="1:3" ht="31.5" x14ac:dyDescent="0.25">
      <c r="A7" s="239"/>
      <c r="B7" s="101" t="s">
        <v>354</v>
      </c>
      <c r="C7" s="102" t="s">
        <v>355</v>
      </c>
    </row>
    <row r="8" spans="1:3" ht="21" x14ac:dyDescent="0.25">
      <c r="A8" s="240"/>
      <c r="B8" s="101" t="s">
        <v>377</v>
      </c>
      <c r="C8" s="102" t="s">
        <v>356</v>
      </c>
    </row>
    <row r="9" spans="1:3" ht="31.5" x14ac:dyDescent="0.25">
      <c r="A9" s="246" t="s">
        <v>286</v>
      </c>
      <c r="B9" s="101" t="s">
        <v>371</v>
      </c>
      <c r="C9" s="102" t="s">
        <v>300</v>
      </c>
    </row>
    <row r="10" spans="1:3" ht="31.5" x14ac:dyDescent="0.25">
      <c r="A10" s="246"/>
      <c r="B10" s="101" t="s">
        <v>298</v>
      </c>
      <c r="C10" s="102" t="s">
        <v>301</v>
      </c>
    </row>
    <row r="11" spans="1:3" ht="21" x14ac:dyDescent="0.25">
      <c r="A11" s="246"/>
      <c r="B11" s="101" t="s">
        <v>373</v>
      </c>
      <c r="C11" s="102" t="s">
        <v>302</v>
      </c>
    </row>
    <row r="12" spans="1:3" ht="31.5" x14ac:dyDescent="0.25">
      <c r="A12" s="246"/>
      <c r="B12" s="101" t="s">
        <v>374</v>
      </c>
      <c r="C12" s="102" t="s">
        <v>303</v>
      </c>
    </row>
    <row r="13" spans="1:3" ht="42" x14ac:dyDescent="0.25">
      <c r="A13" s="246"/>
      <c r="B13" s="101" t="s">
        <v>299</v>
      </c>
      <c r="C13" s="102" t="s">
        <v>381</v>
      </c>
    </row>
    <row r="14" spans="1:3" ht="31.5" x14ac:dyDescent="0.25">
      <c r="A14" s="246"/>
      <c r="B14" s="101" t="s">
        <v>380</v>
      </c>
      <c r="C14" s="102" t="s">
        <v>304</v>
      </c>
    </row>
    <row r="15" spans="1:3" ht="31.5" x14ac:dyDescent="0.25">
      <c r="A15" s="246"/>
      <c r="B15" s="101" t="s">
        <v>375</v>
      </c>
      <c r="C15" s="102" t="s">
        <v>305</v>
      </c>
    </row>
    <row r="16" spans="1:3" ht="21" x14ac:dyDescent="0.25">
      <c r="A16" s="246"/>
      <c r="B16" s="101" t="s">
        <v>306</v>
      </c>
      <c r="C16" s="102" t="s">
        <v>307</v>
      </c>
    </row>
    <row r="17" spans="1:3" ht="21" x14ac:dyDescent="0.25">
      <c r="A17" s="246"/>
      <c r="B17" s="101" t="s">
        <v>308</v>
      </c>
      <c r="C17" s="102" t="s">
        <v>309</v>
      </c>
    </row>
    <row r="18" spans="1:3" ht="21" x14ac:dyDescent="0.25">
      <c r="A18" s="103"/>
      <c r="B18" s="101" t="s">
        <v>319</v>
      </c>
      <c r="C18" s="104"/>
    </row>
    <row r="19" spans="1:3" ht="21" x14ac:dyDescent="0.25">
      <c r="A19" s="232" t="s">
        <v>287</v>
      </c>
      <c r="B19" s="101" t="s">
        <v>360</v>
      </c>
      <c r="C19" s="102" t="s">
        <v>364</v>
      </c>
    </row>
    <row r="20" spans="1:3" ht="21" x14ac:dyDescent="0.25">
      <c r="A20" s="233"/>
      <c r="B20" s="101" t="s">
        <v>361</v>
      </c>
      <c r="C20" s="102" t="s">
        <v>365</v>
      </c>
    </row>
    <row r="21" spans="1:3" ht="21" x14ac:dyDescent="0.25">
      <c r="A21" s="233"/>
      <c r="B21" s="101" t="s">
        <v>362</v>
      </c>
      <c r="C21" s="102" t="s">
        <v>366</v>
      </c>
    </row>
    <row r="22" spans="1:3" ht="31.5" x14ac:dyDescent="0.25">
      <c r="A22" s="233"/>
      <c r="B22" s="101" t="s">
        <v>363</v>
      </c>
      <c r="C22" s="102" t="s">
        <v>370</v>
      </c>
    </row>
    <row r="23" spans="1:3" ht="31.5" x14ac:dyDescent="0.25">
      <c r="A23" s="233"/>
      <c r="B23" s="101" t="s">
        <v>367</v>
      </c>
      <c r="C23" s="102" t="s">
        <v>368</v>
      </c>
    </row>
    <row r="24" spans="1:3" ht="31.5" x14ac:dyDescent="0.25">
      <c r="A24" s="234"/>
      <c r="B24" s="101" t="s">
        <v>369</v>
      </c>
      <c r="C24" s="104"/>
    </row>
    <row r="25" spans="1:3" ht="31.5" x14ac:dyDescent="0.25">
      <c r="A25" s="105" t="s">
        <v>274</v>
      </c>
      <c r="B25" s="101" t="s">
        <v>332</v>
      </c>
      <c r="C25" s="104"/>
    </row>
    <row r="26" spans="1:3" ht="21" x14ac:dyDescent="0.25">
      <c r="A26" s="235" t="s">
        <v>296</v>
      </c>
      <c r="B26" s="101" t="s">
        <v>310</v>
      </c>
      <c r="C26" s="102" t="s">
        <v>382</v>
      </c>
    </row>
    <row r="27" spans="1:3" ht="21" x14ac:dyDescent="0.25">
      <c r="A27" s="236"/>
      <c r="B27" s="101" t="s">
        <v>311</v>
      </c>
      <c r="C27" s="102" t="s">
        <v>313</v>
      </c>
    </row>
    <row r="28" spans="1:3" ht="21" x14ac:dyDescent="0.25">
      <c r="A28" s="236"/>
      <c r="B28" s="101" t="s">
        <v>372</v>
      </c>
      <c r="C28" s="102" t="s">
        <v>314</v>
      </c>
    </row>
    <row r="29" spans="1:3" ht="21" x14ac:dyDescent="0.25">
      <c r="A29" s="237"/>
      <c r="B29" s="101" t="s">
        <v>312</v>
      </c>
      <c r="C29" s="106"/>
    </row>
    <row r="30" spans="1:3" ht="31.5" x14ac:dyDescent="0.25">
      <c r="A30" s="235" t="s">
        <v>297</v>
      </c>
      <c r="B30" s="101" t="s">
        <v>386</v>
      </c>
      <c r="C30" s="102" t="s">
        <v>387</v>
      </c>
    </row>
    <row r="31" spans="1:3" ht="21" x14ac:dyDescent="0.25">
      <c r="A31" s="236"/>
      <c r="B31" s="101" t="s">
        <v>315</v>
      </c>
      <c r="C31" s="102" t="s">
        <v>316</v>
      </c>
    </row>
    <row r="32" spans="1:3" ht="21" x14ac:dyDescent="0.25">
      <c r="A32" s="237"/>
      <c r="B32" s="101" t="s">
        <v>317</v>
      </c>
      <c r="C32" s="106"/>
    </row>
    <row r="33" spans="1:3" ht="21" x14ac:dyDescent="0.25">
      <c r="A33" s="235" t="s">
        <v>276</v>
      </c>
      <c r="B33" s="101" t="s">
        <v>318</v>
      </c>
      <c r="C33" s="102" t="s">
        <v>378</v>
      </c>
    </row>
    <row r="34" spans="1:3" ht="21" x14ac:dyDescent="0.25">
      <c r="A34" s="237"/>
      <c r="B34" s="101" t="s">
        <v>383</v>
      </c>
      <c r="C34" s="102" t="s">
        <v>379</v>
      </c>
    </row>
    <row r="35" spans="1:3" ht="21" x14ac:dyDescent="0.25">
      <c r="A35" s="238" t="s">
        <v>277</v>
      </c>
      <c r="B35" s="101" t="s">
        <v>333</v>
      </c>
      <c r="C35" s="102" t="s">
        <v>335</v>
      </c>
    </row>
    <row r="36" spans="1:3" ht="42" x14ac:dyDescent="0.25">
      <c r="A36" s="239"/>
      <c r="B36" s="101" t="s">
        <v>334</v>
      </c>
      <c r="C36" s="102" t="s">
        <v>336</v>
      </c>
    </row>
    <row r="37" spans="1:3" ht="42" x14ac:dyDescent="0.25">
      <c r="A37" s="239"/>
      <c r="B37" s="101" t="s">
        <v>376</v>
      </c>
      <c r="C37" s="102" t="s">
        <v>337</v>
      </c>
    </row>
    <row r="38" spans="1:3" ht="31.5" x14ac:dyDescent="0.25">
      <c r="A38" s="239"/>
      <c r="B38" s="101" t="s">
        <v>338</v>
      </c>
      <c r="C38" s="102" t="s">
        <v>341</v>
      </c>
    </row>
    <row r="39" spans="1:3" ht="21" x14ac:dyDescent="0.25">
      <c r="A39" s="239"/>
      <c r="B39" s="101" t="s">
        <v>339</v>
      </c>
      <c r="C39" s="102" t="s">
        <v>342</v>
      </c>
    </row>
    <row r="40" spans="1:3" ht="21" x14ac:dyDescent="0.25">
      <c r="A40" s="239"/>
      <c r="B40" s="101" t="s">
        <v>340</v>
      </c>
      <c r="C40" s="102" t="s">
        <v>343</v>
      </c>
    </row>
    <row r="41" spans="1:3" ht="21" x14ac:dyDescent="0.25">
      <c r="A41" s="239"/>
      <c r="B41" s="101" t="s">
        <v>344</v>
      </c>
      <c r="C41" s="102" t="s">
        <v>347</v>
      </c>
    </row>
    <row r="42" spans="1:3" ht="21" x14ac:dyDescent="0.25">
      <c r="A42" s="239"/>
      <c r="B42" s="101" t="s">
        <v>345</v>
      </c>
      <c r="C42" s="102" t="s">
        <v>385</v>
      </c>
    </row>
    <row r="43" spans="1:3" ht="31.5" x14ac:dyDescent="0.25">
      <c r="A43" s="239"/>
      <c r="B43" s="101" t="s">
        <v>346</v>
      </c>
      <c r="C43" s="102" t="s">
        <v>348</v>
      </c>
    </row>
    <row r="44" spans="1:3" x14ac:dyDescent="0.25">
      <c r="A44" s="240"/>
      <c r="B44" s="101" t="s">
        <v>349</v>
      </c>
      <c r="C44" s="102" t="s">
        <v>350</v>
      </c>
    </row>
    <row r="45" spans="1:3" ht="21" x14ac:dyDescent="0.25">
      <c r="A45" s="241" t="s">
        <v>278</v>
      </c>
      <c r="B45" s="101" t="s">
        <v>259</v>
      </c>
      <c r="C45" s="102" t="s">
        <v>322</v>
      </c>
    </row>
    <row r="46" spans="1:3" ht="31.5" x14ac:dyDescent="0.25">
      <c r="A46" s="242"/>
      <c r="B46" s="101" t="s">
        <v>323</v>
      </c>
      <c r="C46" s="102" t="s">
        <v>384</v>
      </c>
    </row>
    <row r="47" spans="1:3" ht="31.5" x14ac:dyDescent="0.25">
      <c r="A47" s="242"/>
      <c r="B47" s="101" t="s">
        <v>324</v>
      </c>
      <c r="C47" s="102" t="s">
        <v>257</v>
      </c>
    </row>
    <row r="48" spans="1:3" ht="21" x14ac:dyDescent="0.25">
      <c r="A48" s="242"/>
      <c r="B48" s="101" t="s">
        <v>325</v>
      </c>
      <c r="C48" s="102" t="s">
        <v>326</v>
      </c>
    </row>
    <row r="49" spans="1:3" ht="21" x14ac:dyDescent="0.25">
      <c r="A49" s="242"/>
      <c r="B49" s="101" t="s">
        <v>258</v>
      </c>
      <c r="C49" s="102" t="s">
        <v>327</v>
      </c>
    </row>
    <row r="50" spans="1:3" ht="21" x14ac:dyDescent="0.25">
      <c r="A50" s="242"/>
      <c r="B50" s="101" t="s">
        <v>328</v>
      </c>
      <c r="C50" s="102" t="s">
        <v>329</v>
      </c>
    </row>
    <row r="51" spans="1:3" ht="21" x14ac:dyDescent="0.25">
      <c r="A51" s="243"/>
      <c r="B51" s="101" t="s">
        <v>330</v>
      </c>
      <c r="C51" s="102" t="s">
        <v>331</v>
      </c>
    </row>
    <row r="52" spans="1:3" ht="21.75" thickBot="1" x14ac:dyDescent="0.3">
      <c r="A52" s="107" t="s">
        <v>281</v>
      </c>
      <c r="B52" s="108" t="s">
        <v>321</v>
      </c>
      <c r="C52" s="109" t="s">
        <v>320</v>
      </c>
    </row>
  </sheetData>
  <sheetProtection sheet="1" formatCells="0"/>
  <mergeCells count="10">
    <mergeCell ref="A45:A51"/>
    <mergeCell ref="A1:A2"/>
    <mergeCell ref="A9:A17"/>
    <mergeCell ref="A3:A8"/>
    <mergeCell ref="A33:A34"/>
    <mergeCell ref="B1:C1"/>
    <mergeCell ref="A19:A24"/>
    <mergeCell ref="A26:A29"/>
    <mergeCell ref="A30:A32"/>
    <mergeCell ref="A35:A44"/>
  </mergeCells>
  <phoneticPr fontId="0" type="noConversion"/>
  <pageMargins left="0.7" right="0.7" top="0.75" bottom="0.75" header="0.3" footer="0.3"/>
  <pageSetup paperSize="9" orientation="landscape" horizontalDpi="1200" verticalDpi="1200" r:id="rId1"/>
  <headerFooter>
    <oddFooter>&amp;L&amp;9notes by requirement&amp;C&amp;9&amp;F&amp;R&amp;9page &amp;P of &amp;N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J45"/>
  <sheetViews>
    <sheetView workbookViewId="0">
      <selection activeCell="C6" sqref="C6"/>
    </sheetView>
  </sheetViews>
  <sheetFormatPr defaultRowHeight="15" x14ac:dyDescent="0.25"/>
  <cols>
    <col min="1" max="1" width="17.28515625" customWidth="1"/>
    <col min="2" max="2" width="30.7109375" customWidth="1"/>
    <col min="3" max="3" width="80.7109375" customWidth="1"/>
  </cols>
  <sheetData>
    <row r="1" spans="1:10" ht="23.25" x14ac:dyDescent="0.35">
      <c r="A1" s="53" t="str">
        <f>report!A1</f>
        <v>Carrier/Supplier COR Compliance Review</v>
      </c>
    </row>
    <row r="2" spans="1:10" ht="9.75" customHeight="1" x14ac:dyDescent="0.25"/>
    <row r="3" spans="1:10" ht="18.75" x14ac:dyDescent="0.3">
      <c r="A3" s="70" t="s">
        <v>31</v>
      </c>
    </row>
    <row r="4" spans="1:10" ht="9.75" customHeight="1" x14ac:dyDescent="0.25"/>
    <row r="5" spans="1:10" x14ac:dyDescent="0.25">
      <c r="A5" t="s">
        <v>32</v>
      </c>
      <c r="B5" s="178">
        <f>report!C7</f>
        <v>0</v>
      </c>
      <c r="C5" s="178"/>
      <c r="D5" s="38"/>
      <c r="E5" s="38"/>
      <c r="F5" s="38"/>
      <c r="G5" s="38"/>
      <c r="H5" s="38"/>
      <c r="I5" s="38"/>
      <c r="J5" s="38"/>
    </row>
    <row r="6" spans="1:10" ht="9.75" customHeight="1" x14ac:dyDescent="0.25"/>
    <row r="7" spans="1:10" x14ac:dyDescent="0.25">
      <c r="A7" t="s">
        <v>33</v>
      </c>
      <c r="B7" s="74">
        <f>report!K3</f>
        <v>0</v>
      </c>
      <c r="C7" s="38"/>
      <c r="D7" s="38"/>
    </row>
    <row r="8" spans="1:10" ht="8.25" customHeight="1" x14ac:dyDescent="0.25"/>
    <row r="9" spans="1:10" x14ac:dyDescent="0.25">
      <c r="A9" t="s">
        <v>34</v>
      </c>
      <c r="B9" s="178">
        <f>report!C11</f>
        <v>0</v>
      </c>
      <c r="C9" s="178"/>
      <c r="D9" s="38"/>
      <c r="E9" s="38"/>
      <c r="F9" s="38"/>
      <c r="G9" s="38"/>
      <c r="H9" s="38"/>
      <c r="I9" s="38"/>
      <c r="J9" s="38"/>
    </row>
    <row r="10" spans="1:10" ht="9" customHeight="1" x14ac:dyDescent="0.25"/>
    <row r="11" spans="1:10" x14ac:dyDescent="0.25">
      <c r="A11" t="s">
        <v>209</v>
      </c>
      <c r="B11" s="37">
        <f>COUNTA(A15:A31)</f>
        <v>0</v>
      </c>
    </row>
    <row r="12" spans="1:10" ht="7.5" customHeight="1" x14ac:dyDescent="0.25"/>
    <row r="13" spans="1:10" x14ac:dyDescent="0.25">
      <c r="A13" s="247" t="s">
        <v>101</v>
      </c>
      <c r="B13" s="247"/>
      <c r="C13" s="98">
        <f>report!H110</f>
        <v>0</v>
      </c>
    </row>
    <row r="14" spans="1:10" x14ac:dyDescent="0.25">
      <c r="A14" s="92" t="s">
        <v>35</v>
      </c>
      <c r="B14" s="92" t="s">
        <v>238</v>
      </c>
      <c r="C14" s="92" t="s">
        <v>239</v>
      </c>
    </row>
    <row r="15" spans="1:10" ht="45" customHeight="1" x14ac:dyDescent="0.25">
      <c r="A15" s="155"/>
      <c r="B15" s="156"/>
      <c r="C15" s="157"/>
    </row>
    <row r="16" spans="1:10" ht="45" customHeight="1" x14ac:dyDescent="0.25">
      <c r="A16" s="155"/>
      <c r="B16" s="156"/>
      <c r="C16" s="157"/>
    </row>
    <row r="17" spans="1:3" ht="45" customHeight="1" x14ac:dyDescent="0.25">
      <c r="A17" s="155"/>
      <c r="B17" s="156"/>
      <c r="C17" s="157"/>
    </row>
    <row r="18" spans="1:3" ht="45" customHeight="1" x14ac:dyDescent="0.25">
      <c r="A18" s="163"/>
      <c r="B18" s="156"/>
      <c r="C18" s="157"/>
    </row>
    <row r="19" spans="1:3" ht="45" customHeight="1" x14ac:dyDescent="0.25">
      <c r="A19" s="148"/>
      <c r="B19" s="148"/>
      <c r="C19" s="148"/>
    </row>
    <row r="20" spans="1:3" ht="45" customHeight="1" x14ac:dyDescent="0.25">
      <c r="A20" s="148"/>
      <c r="B20" s="148"/>
      <c r="C20" s="148"/>
    </row>
    <row r="21" spans="1:3" ht="45" customHeight="1" x14ac:dyDescent="0.25">
      <c r="A21" s="148"/>
      <c r="B21" s="148"/>
      <c r="C21" s="148"/>
    </row>
    <row r="22" spans="1:3" ht="45" customHeight="1" x14ac:dyDescent="0.25">
      <c r="A22" s="148"/>
      <c r="B22" s="148"/>
      <c r="C22" s="148"/>
    </row>
    <row r="23" spans="1:3" ht="45" customHeight="1" x14ac:dyDescent="0.25">
      <c r="A23" s="148"/>
      <c r="B23" s="148"/>
      <c r="C23" s="148"/>
    </row>
    <row r="24" spans="1:3" ht="45" customHeight="1" x14ac:dyDescent="0.25">
      <c r="A24" s="148"/>
      <c r="B24" s="148"/>
      <c r="C24" s="148"/>
    </row>
    <row r="25" spans="1:3" ht="45" customHeight="1" x14ac:dyDescent="0.25">
      <c r="A25" s="148"/>
      <c r="B25" s="148"/>
      <c r="C25" s="148"/>
    </row>
    <row r="26" spans="1:3" ht="45" customHeight="1" x14ac:dyDescent="0.25">
      <c r="A26" s="148"/>
      <c r="B26" s="148"/>
      <c r="C26" s="148"/>
    </row>
    <row r="27" spans="1:3" ht="45" customHeight="1" x14ac:dyDescent="0.25">
      <c r="A27" s="148"/>
      <c r="B27" s="148"/>
      <c r="C27" s="148"/>
    </row>
    <row r="28" spans="1:3" ht="45" customHeight="1" x14ac:dyDescent="0.25">
      <c r="A28" s="148"/>
      <c r="B28" s="148"/>
      <c r="C28" s="148"/>
    </row>
    <row r="29" spans="1:3" ht="45" customHeight="1" x14ac:dyDescent="0.25">
      <c r="A29" s="148"/>
      <c r="B29" s="148"/>
      <c r="C29" s="148"/>
    </row>
    <row r="30" spans="1:3" ht="45" customHeight="1" x14ac:dyDescent="0.25">
      <c r="A30" s="148"/>
      <c r="B30" s="148"/>
      <c r="C30" s="148"/>
    </row>
    <row r="31" spans="1:3" ht="45" customHeight="1" x14ac:dyDescent="0.25">
      <c r="A31" s="148"/>
      <c r="B31" s="148"/>
      <c r="C31" s="148"/>
    </row>
    <row r="32" spans="1:3" ht="45" customHeight="1" x14ac:dyDescent="0.25">
      <c r="A32" s="149"/>
      <c r="B32" s="149"/>
      <c r="C32" s="149"/>
    </row>
    <row r="33" spans="1:3" ht="45" customHeight="1" x14ac:dyDescent="0.25">
      <c r="A33" s="149"/>
      <c r="B33" s="149"/>
      <c r="C33" s="149"/>
    </row>
    <row r="34" spans="1:3" ht="45" customHeight="1" x14ac:dyDescent="0.25">
      <c r="A34" s="149"/>
      <c r="B34" s="149"/>
      <c r="C34" s="149"/>
    </row>
    <row r="35" spans="1:3" ht="45" customHeight="1" x14ac:dyDescent="0.25">
      <c r="A35" s="122"/>
      <c r="B35" s="122"/>
      <c r="C35" s="122"/>
    </row>
    <row r="36" spans="1:3" ht="45" customHeight="1" x14ac:dyDescent="0.25">
      <c r="A36" s="122"/>
      <c r="B36" s="122"/>
      <c r="C36" s="122"/>
    </row>
    <row r="37" spans="1:3" ht="45" customHeight="1" x14ac:dyDescent="0.25">
      <c r="A37" s="122"/>
      <c r="B37" s="122"/>
      <c r="C37" s="122"/>
    </row>
    <row r="38" spans="1:3" ht="45" customHeight="1" x14ac:dyDescent="0.25">
      <c r="A38" s="122"/>
      <c r="B38" s="122"/>
      <c r="C38" s="122"/>
    </row>
    <row r="39" spans="1:3" ht="45" customHeight="1" x14ac:dyDescent="0.25">
      <c r="A39" s="122"/>
      <c r="B39" s="122"/>
      <c r="C39" s="122"/>
    </row>
    <row r="40" spans="1:3" ht="45" customHeight="1" x14ac:dyDescent="0.25">
      <c r="A40" s="122"/>
      <c r="B40" s="122"/>
      <c r="C40" s="122"/>
    </row>
    <row r="41" spans="1:3" ht="45" customHeight="1" x14ac:dyDescent="0.25">
      <c r="A41" s="122"/>
      <c r="B41" s="122"/>
      <c r="C41" s="122"/>
    </row>
    <row r="42" spans="1:3" ht="45" customHeight="1" x14ac:dyDescent="0.25">
      <c r="A42" s="122"/>
      <c r="B42" s="122"/>
      <c r="C42" s="122"/>
    </row>
    <row r="43" spans="1:3" ht="45" customHeight="1" x14ac:dyDescent="0.25">
      <c r="A43" s="122"/>
      <c r="B43" s="122"/>
      <c r="C43" s="122"/>
    </row>
    <row r="44" spans="1:3" ht="45" customHeight="1" x14ac:dyDescent="0.25">
      <c r="A44" s="122"/>
      <c r="B44" s="122"/>
      <c r="C44" s="122"/>
    </row>
    <row r="45" spans="1:3" ht="45" customHeight="1" x14ac:dyDescent="0.25">
      <c r="A45" s="122"/>
      <c r="B45" s="122"/>
      <c r="C45" s="122"/>
    </row>
  </sheetData>
  <sheetProtection sheet="1" objects="1" scenarios="1" formatRows="0" autoFilter="0"/>
  <mergeCells count="3">
    <mergeCell ref="B5:C5"/>
    <mergeCell ref="B9:C9"/>
    <mergeCell ref="A13:B13"/>
  </mergeCells>
  <phoneticPr fontId="16" type="noConversion"/>
  <conditionalFormatting sqref="B15:B18">
    <cfRule type="expression" dxfId="11" priority="1" stopIfTrue="1">
      <formula>$G15&gt;0</formula>
    </cfRule>
    <cfRule type="expression" dxfId="10" priority="2" stopIfTrue="1">
      <formula>$H15&gt;0</formula>
    </cfRule>
  </conditionalFormatting>
  <conditionalFormatting sqref="C13">
    <cfRule type="cellIs" dxfId="9" priority="3" stopIfTrue="1" operator="lessThan">
      <formula>100</formula>
    </cfRule>
  </conditionalFormatting>
  <pageMargins left="0.75" right="0.75" top="0.35" bottom="0.84" header="0.28000000000000003" footer="0.19"/>
  <pageSetup paperSize="9" orientation="landscape" r:id="rId1"/>
  <headerFooter alignWithMargins="0">
    <oddFooter>&amp;LDate corrective action received&amp;9
audit NCN summary&amp;Caction acceptable to auditor yes / no&amp;9
&amp;F&amp;Rauditor signature&amp;9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Macro1">
                <anchor moveWithCells="1" sizeWithCells="1">
                  <from>
                    <xdr:col>4</xdr:col>
                    <xdr:colOff>66675</xdr:colOff>
                    <xdr:row>3</xdr:row>
                    <xdr:rowOff>95250</xdr:rowOff>
                  </from>
                  <to>
                    <xdr:col>6</xdr:col>
                    <xdr:colOff>123825</xdr:colOff>
                    <xdr:row>5</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J45"/>
  <sheetViews>
    <sheetView workbookViewId="0">
      <selection activeCell="C2" sqref="C2"/>
    </sheetView>
  </sheetViews>
  <sheetFormatPr defaultRowHeight="15" x14ac:dyDescent="0.25"/>
  <cols>
    <col min="1" max="1" width="16.7109375" customWidth="1"/>
    <col min="2" max="2" width="30.7109375" customWidth="1"/>
    <col min="3" max="3" width="70.7109375" customWidth="1"/>
  </cols>
  <sheetData>
    <row r="1" spans="1:10" ht="23.25" x14ac:dyDescent="0.35">
      <c r="A1" s="53" t="str">
        <f>report!A1</f>
        <v>Carrier/Supplier COR Compliance Review</v>
      </c>
    </row>
    <row r="2" spans="1:10" ht="9.75" customHeight="1" x14ac:dyDescent="0.25"/>
    <row r="3" spans="1:10" ht="18.75" x14ac:dyDescent="0.3">
      <c r="A3" s="70" t="s">
        <v>38</v>
      </c>
    </row>
    <row r="4" spans="1:10" ht="9.75" customHeight="1" x14ac:dyDescent="0.25"/>
    <row r="5" spans="1:10" x14ac:dyDescent="0.25">
      <c r="A5" t="s">
        <v>32</v>
      </c>
      <c r="B5" s="178">
        <f>report!C7</f>
        <v>0</v>
      </c>
      <c r="C5" s="178"/>
      <c r="D5" s="38"/>
      <c r="E5" s="38"/>
      <c r="F5" s="38"/>
      <c r="G5" s="38"/>
      <c r="H5" s="38"/>
      <c r="I5" s="38"/>
      <c r="J5" s="38"/>
    </row>
    <row r="6" spans="1:10" ht="7.5" customHeight="1" x14ac:dyDescent="0.25"/>
    <row r="7" spans="1:10" x14ac:dyDescent="0.25">
      <c r="A7" t="s">
        <v>33</v>
      </c>
      <c r="B7" s="74">
        <f>report!K3</f>
        <v>0</v>
      </c>
      <c r="C7" s="38"/>
      <c r="D7" s="38"/>
    </row>
    <row r="8" spans="1:10" ht="9" customHeight="1" x14ac:dyDescent="0.25"/>
    <row r="9" spans="1:10" x14ac:dyDescent="0.25">
      <c r="A9" t="s">
        <v>34</v>
      </c>
      <c r="B9" s="178">
        <f>report!C11</f>
        <v>0</v>
      </c>
      <c r="C9" s="178"/>
      <c r="D9" s="38"/>
      <c r="E9" s="38"/>
      <c r="F9" s="38"/>
      <c r="G9" s="38"/>
      <c r="H9" s="38"/>
      <c r="I9" s="38"/>
      <c r="J9" s="38"/>
    </row>
    <row r="10" spans="1:10" ht="7.5" customHeight="1" x14ac:dyDescent="0.25"/>
    <row r="11" spans="1:10" x14ac:dyDescent="0.25">
      <c r="A11" t="s">
        <v>36</v>
      </c>
      <c r="C11" s="39">
        <f>COUNTA(A15:A31)</f>
        <v>0</v>
      </c>
    </row>
    <row r="12" spans="1:10" ht="6" customHeight="1" x14ac:dyDescent="0.25"/>
    <row r="13" spans="1:10" x14ac:dyDescent="0.25">
      <c r="A13" s="247" t="s">
        <v>102</v>
      </c>
      <c r="B13" s="247"/>
      <c r="C13" s="98">
        <f>report!H115</f>
        <v>0</v>
      </c>
    </row>
    <row r="14" spans="1:10" x14ac:dyDescent="0.25">
      <c r="A14" s="92" t="s">
        <v>35</v>
      </c>
      <c r="B14" s="92" t="s">
        <v>37</v>
      </c>
      <c r="C14" s="92" t="s">
        <v>239</v>
      </c>
    </row>
    <row r="15" spans="1:10" ht="45" customHeight="1" x14ac:dyDescent="0.25">
      <c r="A15" s="155"/>
      <c r="B15" s="156"/>
      <c r="C15" s="157"/>
    </row>
    <row r="16" spans="1:10" ht="45" customHeight="1" x14ac:dyDescent="0.25">
      <c r="A16" s="155"/>
      <c r="B16" s="156"/>
      <c r="C16" s="157"/>
    </row>
    <row r="17" spans="1:3" ht="45" customHeight="1" x14ac:dyDescent="0.25">
      <c r="A17" s="155"/>
      <c r="B17" s="156"/>
      <c r="C17" s="157"/>
    </row>
    <row r="18" spans="1:3" ht="45" customHeight="1" x14ac:dyDescent="0.25">
      <c r="A18" s="155"/>
      <c r="B18" s="156"/>
      <c r="C18" s="157"/>
    </row>
    <row r="19" spans="1:3" ht="45" customHeight="1" x14ac:dyDescent="0.25">
      <c r="A19" s="158"/>
      <c r="B19" s="156"/>
      <c r="C19" s="157"/>
    </row>
    <row r="20" spans="1:3" ht="45" customHeight="1" x14ac:dyDescent="0.25">
      <c r="A20" s="159"/>
      <c r="B20" s="156"/>
      <c r="C20" s="157"/>
    </row>
    <row r="21" spans="1:3" ht="45" customHeight="1" x14ac:dyDescent="0.25">
      <c r="A21" s="159"/>
      <c r="B21" s="156"/>
      <c r="C21" s="157"/>
    </row>
    <row r="22" spans="1:3" ht="45" customHeight="1" x14ac:dyDescent="0.25">
      <c r="A22" s="159"/>
      <c r="B22" s="156"/>
      <c r="C22" s="157"/>
    </row>
    <row r="23" spans="1:3" ht="45" customHeight="1" x14ac:dyDescent="0.25">
      <c r="A23" s="159"/>
      <c r="B23" s="156"/>
      <c r="C23" s="157"/>
    </row>
    <row r="24" spans="1:3" ht="45" customHeight="1" x14ac:dyDescent="0.25">
      <c r="A24" s="159"/>
      <c r="B24" s="156"/>
      <c r="C24" s="157"/>
    </row>
    <row r="25" spans="1:3" ht="45" customHeight="1" x14ac:dyDescent="0.25">
      <c r="A25" s="148"/>
      <c r="B25" s="148"/>
      <c r="C25" s="148"/>
    </row>
    <row r="26" spans="1:3" ht="45" customHeight="1" x14ac:dyDescent="0.25">
      <c r="A26" s="148"/>
      <c r="B26" s="148"/>
      <c r="C26" s="148"/>
    </row>
    <row r="27" spans="1:3" ht="45" customHeight="1" x14ac:dyDescent="0.25">
      <c r="A27" s="148"/>
      <c r="B27" s="148"/>
      <c r="C27" s="148"/>
    </row>
    <row r="28" spans="1:3" ht="45" customHeight="1" x14ac:dyDescent="0.25">
      <c r="A28" s="148"/>
      <c r="B28" s="148"/>
      <c r="C28" s="148"/>
    </row>
    <row r="29" spans="1:3" ht="45" customHeight="1" x14ac:dyDescent="0.25">
      <c r="A29" s="148"/>
      <c r="B29" s="148"/>
      <c r="C29" s="148"/>
    </row>
    <row r="30" spans="1:3" ht="45" customHeight="1" x14ac:dyDescent="0.25">
      <c r="A30" s="148"/>
      <c r="B30" s="148"/>
      <c r="C30" s="148"/>
    </row>
    <row r="31" spans="1:3" ht="45" customHeight="1" x14ac:dyDescent="0.25">
      <c r="A31" s="148"/>
      <c r="B31" s="148"/>
      <c r="C31" s="148"/>
    </row>
    <row r="32" spans="1:3" ht="45" customHeight="1" x14ac:dyDescent="0.25">
      <c r="A32" s="149"/>
      <c r="B32" s="149"/>
      <c r="C32" s="149"/>
    </row>
    <row r="33" spans="1:3" ht="45" customHeight="1" x14ac:dyDescent="0.25">
      <c r="A33" s="149"/>
      <c r="B33" s="149"/>
      <c r="C33" s="149"/>
    </row>
    <row r="34" spans="1:3" ht="45" customHeight="1" x14ac:dyDescent="0.25">
      <c r="A34" s="149"/>
      <c r="B34" s="149"/>
      <c r="C34" s="149"/>
    </row>
    <row r="35" spans="1:3" ht="45" customHeight="1" x14ac:dyDescent="0.25">
      <c r="A35" s="122"/>
      <c r="B35" s="122"/>
      <c r="C35" s="122"/>
    </row>
    <row r="36" spans="1:3" ht="45" customHeight="1" x14ac:dyDescent="0.25">
      <c r="A36" s="122"/>
      <c r="B36" s="122"/>
      <c r="C36" s="122"/>
    </row>
    <row r="37" spans="1:3" ht="45" customHeight="1" x14ac:dyDescent="0.25">
      <c r="A37" s="122"/>
      <c r="B37" s="122"/>
      <c r="C37" s="122"/>
    </row>
    <row r="38" spans="1:3" ht="45" customHeight="1" x14ac:dyDescent="0.25">
      <c r="A38" s="122"/>
      <c r="B38" s="122"/>
      <c r="C38" s="122"/>
    </row>
    <row r="39" spans="1:3" ht="45" customHeight="1" x14ac:dyDescent="0.25">
      <c r="A39" s="122"/>
      <c r="B39" s="122"/>
      <c r="C39" s="122"/>
    </row>
    <row r="40" spans="1:3" ht="45" customHeight="1" x14ac:dyDescent="0.25">
      <c r="A40" s="122"/>
      <c r="B40" s="122"/>
      <c r="C40" s="122"/>
    </row>
    <row r="41" spans="1:3" ht="45" customHeight="1" x14ac:dyDescent="0.25">
      <c r="A41" s="122"/>
      <c r="B41" s="122"/>
      <c r="C41" s="122"/>
    </row>
    <row r="42" spans="1:3" ht="45" customHeight="1" x14ac:dyDescent="0.25">
      <c r="A42" s="122"/>
      <c r="B42" s="122"/>
      <c r="C42" s="122"/>
    </row>
    <row r="43" spans="1:3" ht="45" customHeight="1" x14ac:dyDescent="0.25">
      <c r="A43" s="122"/>
      <c r="B43" s="122"/>
      <c r="C43" s="122"/>
    </row>
    <row r="44" spans="1:3" ht="45" customHeight="1" x14ac:dyDescent="0.25">
      <c r="A44" s="122"/>
      <c r="B44" s="122"/>
      <c r="C44" s="122"/>
    </row>
    <row r="45" spans="1:3" ht="45" customHeight="1" x14ac:dyDescent="0.25">
      <c r="A45" s="122"/>
      <c r="B45" s="122"/>
      <c r="C45" s="122"/>
    </row>
  </sheetData>
  <sheetProtection sheet="1" objects="1" scenarios="1" formatRows="0" autoFilter="0"/>
  <mergeCells count="3">
    <mergeCell ref="B5:C5"/>
    <mergeCell ref="B9:C9"/>
    <mergeCell ref="A13:B13"/>
  </mergeCells>
  <phoneticPr fontId="16" type="noConversion"/>
  <conditionalFormatting sqref="B15:B24">
    <cfRule type="expression" dxfId="8" priority="1" stopIfTrue="1">
      <formula>$G15&gt;0</formula>
    </cfRule>
    <cfRule type="expression" dxfId="7" priority="2" stopIfTrue="1">
      <formula>$H15&gt;0</formula>
    </cfRule>
  </conditionalFormatting>
  <conditionalFormatting sqref="C13">
    <cfRule type="cellIs" dxfId="6" priority="3" stopIfTrue="1" operator="lessThan">
      <formula>100</formula>
    </cfRule>
  </conditionalFormatting>
  <pageMargins left="0.75" right="0.75" top="0.43" bottom="0.72" header="0.37" footer="0.22"/>
  <pageSetup paperSize="9" orientation="landscape" r:id="rId1"/>
  <headerFooter alignWithMargins="0">
    <oddFooter>&amp;Ldate actions received&amp;9
Audit improvement summary&amp;Cacceptable to auditor - yes /no&amp;9
&amp;F&amp;RAuditor signature&amp;9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Macro2">
                <anchor moveWithCells="1" sizeWithCells="1">
                  <from>
                    <xdr:col>4</xdr:col>
                    <xdr:colOff>66675</xdr:colOff>
                    <xdr:row>3</xdr:row>
                    <xdr:rowOff>95250</xdr:rowOff>
                  </from>
                  <to>
                    <xdr:col>6</xdr:col>
                    <xdr:colOff>123825</xdr:colOff>
                    <xdr:row>5</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J151"/>
  <sheetViews>
    <sheetView zoomScaleNormal="100" workbookViewId="0">
      <selection activeCell="C11" sqref="C11"/>
    </sheetView>
  </sheetViews>
  <sheetFormatPr defaultRowHeight="15" x14ac:dyDescent="0.25"/>
  <cols>
    <col min="1" max="1" width="17.28515625" customWidth="1"/>
    <col min="2" max="2" width="30.7109375" customWidth="1"/>
    <col min="3" max="3" width="80.7109375" customWidth="1"/>
  </cols>
  <sheetData>
    <row r="1" spans="1:10" ht="23.25" x14ac:dyDescent="0.35">
      <c r="A1" s="53" t="str">
        <f>report!A1</f>
        <v>Carrier/Supplier COR Compliance Review</v>
      </c>
    </row>
    <row r="2" spans="1:10" ht="9.75" customHeight="1" x14ac:dyDescent="0.25"/>
    <row r="3" spans="1:10" ht="18.75" x14ac:dyDescent="0.3">
      <c r="A3" s="70" t="s">
        <v>123</v>
      </c>
    </row>
    <row r="4" spans="1:10" ht="9.75" customHeight="1" x14ac:dyDescent="0.25"/>
    <row r="5" spans="1:10" x14ac:dyDescent="0.25">
      <c r="A5" t="s">
        <v>32</v>
      </c>
      <c r="B5" s="178">
        <f>report!C7</f>
        <v>0</v>
      </c>
      <c r="C5" s="178"/>
      <c r="D5" s="38"/>
      <c r="E5" s="38"/>
      <c r="F5" s="38"/>
      <c r="G5" s="38"/>
      <c r="H5" s="38"/>
      <c r="I5" s="38"/>
      <c r="J5" s="38"/>
    </row>
    <row r="6" spans="1:10" ht="9.75" customHeight="1" x14ac:dyDescent="0.25"/>
    <row r="7" spans="1:10" x14ac:dyDescent="0.25">
      <c r="A7" t="s">
        <v>33</v>
      </c>
      <c r="B7" s="74">
        <f>report!K3</f>
        <v>0</v>
      </c>
      <c r="C7" s="38"/>
      <c r="D7" s="38"/>
    </row>
    <row r="8" spans="1:10" ht="8.25" customHeight="1" x14ac:dyDescent="0.25"/>
    <row r="9" spans="1:10" x14ac:dyDescent="0.25">
      <c r="A9" t="s">
        <v>34</v>
      </c>
      <c r="B9" s="178">
        <f>report!C11</f>
        <v>0</v>
      </c>
      <c r="C9" s="178"/>
      <c r="D9" s="38"/>
      <c r="E9" s="38"/>
      <c r="F9" s="38"/>
      <c r="G9" s="38"/>
      <c r="H9" s="38"/>
      <c r="I9" s="38"/>
      <c r="J9" s="38"/>
    </row>
    <row r="10" spans="1:10" ht="9" customHeight="1" x14ac:dyDescent="0.25"/>
    <row r="11" spans="1:10" x14ac:dyDescent="0.25">
      <c r="A11" t="s">
        <v>209</v>
      </c>
      <c r="B11" s="37">
        <f>COUNTA(A15:A95)</f>
        <v>0</v>
      </c>
    </row>
    <row r="12" spans="1:10" ht="7.5" customHeight="1" x14ac:dyDescent="0.25"/>
    <row r="13" spans="1:10" x14ac:dyDescent="0.25">
      <c r="A13" s="247" t="s">
        <v>101</v>
      </c>
      <c r="B13" s="247"/>
      <c r="C13" s="98">
        <f>report!H110</f>
        <v>0</v>
      </c>
    </row>
    <row r="14" spans="1:10" x14ac:dyDescent="0.25">
      <c r="A14" s="92" t="s">
        <v>35</v>
      </c>
      <c r="B14" s="92" t="s">
        <v>94</v>
      </c>
      <c r="C14" s="92" t="s">
        <v>238</v>
      </c>
    </row>
    <row r="15" spans="1:10" x14ac:dyDescent="0.25">
      <c r="A15" s="173"/>
      <c r="B15" s="150"/>
      <c r="C15" s="154"/>
    </row>
    <row r="16" spans="1:10" x14ac:dyDescent="0.25">
      <c r="A16" s="155"/>
      <c r="B16" s="162"/>
      <c r="C16" s="157"/>
    </row>
    <row r="17" spans="1:3" x14ac:dyDescent="0.25">
      <c r="A17" s="155"/>
      <c r="B17" s="162"/>
      <c r="C17" s="157"/>
    </row>
    <row r="18" spans="1:3" x14ac:dyDescent="0.25">
      <c r="A18" s="155"/>
      <c r="B18" s="162"/>
      <c r="C18" s="157"/>
    </row>
    <row r="19" spans="1:3" x14ac:dyDescent="0.25">
      <c r="A19" s="155"/>
      <c r="B19" s="162"/>
      <c r="C19" s="157"/>
    </row>
    <row r="20" spans="1:3" x14ac:dyDescent="0.25">
      <c r="A20" s="155"/>
      <c r="B20" s="162"/>
      <c r="C20" s="157"/>
    </row>
    <row r="21" spans="1:3" x14ac:dyDescent="0.25">
      <c r="A21" s="155"/>
      <c r="B21" s="162"/>
      <c r="C21" s="157"/>
    </row>
    <row r="22" spans="1:3" x14ac:dyDescent="0.25">
      <c r="A22" s="155"/>
      <c r="B22" s="162"/>
      <c r="C22" s="157"/>
    </row>
    <row r="23" spans="1:3" x14ac:dyDescent="0.25">
      <c r="A23" s="155"/>
      <c r="B23" s="162"/>
      <c r="C23" s="157"/>
    </row>
    <row r="24" spans="1:3" x14ac:dyDescent="0.25">
      <c r="A24" s="155"/>
      <c r="B24" s="162"/>
      <c r="C24" s="157"/>
    </row>
    <row r="25" spans="1:3" x14ac:dyDescent="0.25">
      <c r="A25" s="155"/>
      <c r="B25" s="162"/>
      <c r="C25" s="157"/>
    </row>
    <row r="26" spans="1:3" x14ac:dyDescent="0.25">
      <c r="A26" s="155"/>
      <c r="B26" s="162"/>
      <c r="C26" s="157"/>
    </row>
    <row r="27" spans="1:3" x14ac:dyDescent="0.25">
      <c r="A27" s="155"/>
      <c r="B27" s="167"/>
      <c r="C27" s="168"/>
    </row>
    <row r="28" spans="1:3" x14ac:dyDescent="0.25">
      <c r="A28" s="155"/>
      <c r="B28" s="161"/>
      <c r="C28" s="157"/>
    </row>
    <row r="29" spans="1:3" x14ac:dyDescent="0.25">
      <c r="A29" s="155"/>
      <c r="B29" s="162"/>
      <c r="C29" s="157"/>
    </row>
    <row r="30" spans="1:3" x14ac:dyDescent="0.25">
      <c r="A30" s="155"/>
      <c r="B30" s="162"/>
      <c r="C30" s="157"/>
    </row>
    <row r="31" spans="1:3" x14ac:dyDescent="0.25">
      <c r="A31" s="155"/>
      <c r="B31" s="162"/>
      <c r="C31" s="157"/>
    </row>
    <row r="32" spans="1:3" x14ac:dyDescent="0.25">
      <c r="A32" s="155"/>
      <c r="B32" s="162"/>
      <c r="C32" s="157"/>
    </row>
    <row r="33" spans="1:3" x14ac:dyDescent="0.25">
      <c r="A33" s="155"/>
      <c r="B33" s="162"/>
      <c r="C33" s="157"/>
    </row>
    <row r="34" spans="1:3" x14ac:dyDescent="0.25">
      <c r="A34" s="155"/>
      <c r="B34" s="167"/>
      <c r="C34" s="168"/>
    </row>
    <row r="35" spans="1:3" x14ac:dyDescent="0.25">
      <c r="A35" s="163"/>
      <c r="B35" s="162"/>
      <c r="C35" s="157"/>
    </row>
    <row r="36" spans="1:3" x14ac:dyDescent="0.25">
      <c r="A36" s="163"/>
      <c r="B36" s="162"/>
      <c r="C36" s="157"/>
    </row>
    <row r="37" spans="1:3" x14ac:dyDescent="0.25">
      <c r="A37" s="163"/>
      <c r="B37" s="162"/>
      <c r="C37" s="157"/>
    </row>
    <row r="38" spans="1:3" x14ac:dyDescent="0.25">
      <c r="A38" s="163"/>
      <c r="B38" s="162"/>
      <c r="C38" s="157"/>
    </row>
    <row r="39" spans="1:3" x14ac:dyDescent="0.25">
      <c r="A39" s="155"/>
      <c r="B39" s="167"/>
      <c r="C39" s="168"/>
    </row>
    <row r="40" spans="1:3" x14ac:dyDescent="0.25">
      <c r="A40" s="158"/>
      <c r="B40" s="169"/>
      <c r="C40" s="157"/>
    </row>
    <row r="41" spans="1:3" x14ac:dyDescent="0.25">
      <c r="A41" s="158"/>
      <c r="B41" s="169"/>
      <c r="C41" s="157"/>
    </row>
    <row r="42" spans="1:3" x14ac:dyDescent="0.25">
      <c r="A42" s="158"/>
      <c r="B42" s="169"/>
      <c r="C42" s="157"/>
    </row>
    <row r="43" spans="1:3" x14ac:dyDescent="0.25">
      <c r="A43" s="158"/>
      <c r="B43" s="169"/>
      <c r="C43" s="157"/>
    </row>
    <row r="44" spans="1:3" x14ac:dyDescent="0.25">
      <c r="A44" s="158"/>
      <c r="B44" s="169"/>
      <c r="C44" s="157"/>
    </row>
    <row r="45" spans="1:3" x14ac:dyDescent="0.25">
      <c r="A45" s="158"/>
      <c r="B45" s="169"/>
      <c r="C45" s="157"/>
    </row>
    <row r="46" spans="1:3" x14ac:dyDescent="0.25">
      <c r="A46" s="158"/>
      <c r="B46" s="169"/>
      <c r="C46" s="157"/>
    </row>
    <row r="47" spans="1:3" x14ac:dyDescent="0.25">
      <c r="A47" s="158"/>
      <c r="B47" s="169"/>
      <c r="C47" s="157"/>
    </row>
    <row r="48" spans="1:3" x14ac:dyDescent="0.25">
      <c r="A48" s="158"/>
      <c r="B48" s="169"/>
      <c r="C48" s="157"/>
    </row>
    <row r="49" spans="1:3" x14ac:dyDescent="0.25">
      <c r="A49" s="155"/>
      <c r="B49" s="167"/>
      <c r="C49" s="168"/>
    </row>
    <row r="50" spans="1:3" x14ac:dyDescent="0.25">
      <c r="A50" s="158"/>
      <c r="B50" s="169"/>
      <c r="C50" s="157"/>
    </row>
    <row r="51" spans="1:3" x14ac:dyDescent="0.25">
      <c r="A51" s="158"/>
      <c r="B51" s="169"/>
      <c r="C51" s="157"/>
    </row>
    <row r="52" spans="1:3" x14ac:dyDescent="0.25">
      <c r="A52" s="158"/>
      <c r="B52" s="169"/>
      <c r="C52" s="157"/>
    </row>
    <row r="53" spans="1:3" x14ac:dyDescent="0.25">
      <c r="A53" s="158"/>
      <c r="B53" s="169"/>
      <c r="C53" s="157"/>
    </row>
    <row r="54" spans="1:3" x14ac:dyDescent="0.25">
      <c r="A54" s="158"/>
      <c r="B54" s="169"/>
      <c r="C54" s="157"/>
    </row>
    <row r="55" spans="1:3" x14ac:dyDescent="0.25">
      <c r="A55" s="158"/>
      <c r="B55" s="169"/>
      <c r="C55" s="157"/>
    </row>
    <row r="56" spans="1:3" x14ac:dyDescent="0.25">
      <c r="A56" s="158"/>
      <c r="B56" s="169"/>
      <c r="C56" s="157"/>
    </row>
    <row r="57" spans="1:3" x14ac:dyDescent="0.25">
      <c r="A57" s="158"/>
      <c r="B57" s="169"/>
      <c r="C57" s="157"/>
    </row>
    <row r="58" spans="1:3" x14ac:dyDescent="0.25">
      <c r="A58" s="158"/>
      <c r="B58" s="169"/>
      <c r="C58" s="157"/>
    </row>
    <row r="59" spans="1:3" x14ac:dyDescent="0.25">
      <c r="A59" s="155"/>
      <c r="B59" s="167"/>
      <c r="C59" s="168"/>
    </row>
    <row r="60" spans="1:3" x14ac:dyDescent="0.25">
      <c r="A60" s="159"/>
      <c r="B60" s="162"/>
      <c r="C60" s="157"/>
    </row>
    <row r="61" spans="1:3" x14ac:dyDescent="0.25">
      <c r="A61" s="159"/>
      <c r="B61" s="162"/>
      <c r="C61" s="157"/>
    </row>
    <row r="62" spans="1:3" x14ac:dyDescent="0.25">
      <c r="A62" s="159"/>
      <c r="B62" s="162"/>
      <c r="C62" s="157"/>
    </row>
    <row r="63" spans="1:3" x14ac:dyDescent="0.25">
      <c r="A63" s="155"/>
      <c r="B63" s="167"/>
      <c r="C63" s="168"/>
    </row>
    <row r="64" spans="1:3" x14ac:dyDescent="0.25">
      <c r="A64" s="159"/>
      <c r="B64" s="170"/>
      <c r="C64" s="157"/>
    </row>
    <row r="65" spans="1:3" x14ac:dyDescent="0.25">
      <c r="A65" s="159"/>
      <c r="B65" s="170"/>
      <c r="C65" s="157"/>
    </row>
    <row r="66" spans="1:3" x14ac:dyDescent="0.25">
      <c r="A66" s="155"/>
      <c r="B66" s="167"/>
      <c r="C66" s="168"/>
    </row>
    <row r="67" spans="1:3" x14ac:dyDescent="0.25">
      <c r="A67" s="159"/>
      <c r="B67" s="161"/>
      <c r="C67" s="157"/>
    </row>
    <row r="68" spans="1:3" x14ac:dyDescent="0.25">
      <c r="A68" s="159"/>
      <c r="B68" s="161"/>
      <c r="C68" s="157"/>
    </row>
    <row r="69" spans="1:3" x14ac:dyDescent="0.25">
      <c r="A69" s="159"/>
      <c r="B69" s="161"/>
      <c r="C69" s="157"/>
    </row>
    <row r="70" spans="1:3" x14ac:dyDescent="0.25">
      <c r="A70" s="159"/>
      <c r="B70" s="161"/>
      <c r="C70" s="157"/>
    </row>
    <row r="71" spans="1:3" x14ac:dyDescent="0.25">
      <c r="A71" s="159"/>
      <c r="B71" s="171"/>
      <c r="C71" s="157"/>
    </row>
    <row r="72" spans="1:3" x14ac:dyDescent="0.25">
      <c r="A72" s="159"/>
      <c r="B72" s="171"/>
      <c r="C72" s="157"/>
    </row>
    <row r="73" spans="1:3" x14ac:dyDescent="0.25">
      <c r="A73" s="155"/>
      <c r="B73" s="167"/>
      <c r="C73" s="168"/>
    </row>
    <row r="74" spans="1:3" x14ac:dyDescent="0.25">
      <c r="A74" s="159"/>
      <c r="B74" s="161"/>
      <c r="C74" s="157"/>
    </row>
    <row r="75" spans="1:3" x14ac:dyDescent="0.25">
      <c r="A75" s="159"/>
      <c r="B75" s="162"/>
      <c r="C75" s="157"/>
    </row>
    <row r="76" spans="1:3" x14ac:dyDescent="0.25">
      <c r="A76" s="159"/>
      <c r="B76" s="170"/>
      <c r="C76" s="157"/>
    </row>
    <row r="77" spans="1:3" x14ac:dyDescent="0.25">
      <c r="A77" s="159"/>
      <c r="B77" s="161"/>
      <c r="C77" s="157"/>
    </row>
    <row r="78" spans="1:3" x14ac:dyDescent="0.25">
      <c r="A78" s="159"/>
      <c r="B78" s="161"/>
      <c r="C78" s="157"/>
    </row>
    <row r="79" spans="1:3" x14ac:dyDescent="0.25">
      <c r="A79" s="159"/>
      <c r="B79" s="161"/>
      <c r="C79" s="157"/>
    </row>
    <row r="80" spans="1:3" x14ac:dyDescent="0.25">
      <c r="A80" s="159"/>
      <c r="B80" s="161"/>
      <c r="C80" s="157"/>
    </row>
    <row r="81" spans="1:3" x14ac:dyDescent="0.25">
      <c r="A81" s="155"/>
      <c r="B81" s="167"/>
      <c r="C81" s="168"/>
    </row>
    <row r="82" spans="1:3" x14ac:dyDescent="0.25">
      <c r="A82" s="159"/>
      <c r="B82" s="161"/>
      <c r="C82" s="157"/>
    </row>
    <row r="83" spans="1:3" x14ac:dyDescent="0.25">
      <c r="A83" s="159"/>
      <c r="B83" s="162"/>
      <c r="C83" s="157"/>
    </row>
    <row r="84" spans="1:3" x14ac:dyDescent="0.25">
      <c r="A84" s="159"/>
      <c r="B84" s="161"/>
      <c r="C84" s="157"/>
    </row>
    <row r="85" spans="1:3" x14ac:dyDescent="0.25">
      <c r="A85" s="159"/>
      <c r="B85" s="161"/>
      <c r="C85" s="157"/>
    </row>
    <row r="86" spans="1:3" x14ac:dyDescent="0.25">
      <c r="A86" s="159"/>
      <c r="B86" s="161"/>
      <c r="C86" s="157"/>
    </row>
    <row r="87" spans="1:3" x14ac:dyDescent="0.25">
      <c r="A87" s="159"/>
      <c r="B87" s="161"/>
      <c r="C87" s="157"/>
    </row>
    <row r="88" spans="1:3" x14ac:dyDescent="0.25">
      <c r="A88" s="159"/>
      <c r="B88" s="161"/>
      <c r="C88" s="157"/>
    </row>
    <row r="89" spans="1:3" x14ac:dyDescent="0.25">
      <c r="A89" s="159"/>
      <c r="B89" s="161"/>
      <c r="C89" s="157"/>
    </row>
    <row r="90" spans="1:3" x14ac:dyDescent="0.25">
      <c r="A90" s="159"/>
      <c r="B90" s="161"/>
      <c r="C90" s="157"/>
    </row>
    <row r="91" spans="1:3" x14ac:dyDescent="0.25">
      <c r="A91" s="164"/>
      <c r="B91" s="161"/>
      <c r="C91" s="157"/>
    </row>
    <row r="92" spans="1:3" x14ac:dyDescent="0.25">
      <c r="A92" s="159"/>
      <c r="B92" s="161"/>
      <c r="C92" s="157"/>
    </row>
    <row r="93" spans="1:3" x14ac:dyDescent="0.25">
      <c r="A93" s="159"/>
      <c r="B93" s="161"/>
      <c r="C93" s="157"/>
    </row>
    <row r="94" spans="1:3" x14ac:dyDescent="0.25">
      <c r="A94" s="155"/>
      <c r="B94" s="167"/>
      <c r="C94" s="168"/>
    </row>
    <row r="95" spans="1:3" x14ac:dyDescent="0.25">
      <c r="A95" s="159"/>
      <c r="B95" s="161"/>
      <c r="C95" s="157"/>
    </row>
    <row r="96" spans="1:3" x14ac:dyDescent="0.25">
      <c r="A96" s="159"/>
      <c r="B96" s="162"/>
      <c r="C96" s="157"/>
    </row>
    <row r="97" spans="1:3" x14ac:dyDescent="0.25">
      <c r="A97" s="159"/>
      <c r="B97" s="161"/>
      <c r="C97" s="157"/>
    </row>
    <row r="98" spans="1:3" x14ac:dyDescent="0.25">
      <c r="A98" s="159"/>
      <c r="B98" s="161"/>
      <c r="C98" s="157"/>
    </row>
    <row r="99" spans="1:3" x14ac:dyDescent="0.25">
      <c r="A99" s="159"/>
      <c r="B99" s="161"/>
      <c r="C99" s="157"/>
    </row>
    <row r="100" spans="1:3" x14ac:dyDescent="0.25">
      <c r="A100" s="159"/>
      <c r="B100" s="161"/>
      <c r="C100" s="157"/>
    </row>
    <row r="101" spans="1:3" x14ac:dyDescent="0.25">
      <c r="A101" s="155"/>
      <c r="B101" s="167"/>
      <c r="C101" s="168"/>
    </row>
    <row r="102" spans="1:3" x14ac:dyDescent="0.25">
      <c r="A102" s="159"/>
      <c r="B102" s="161"/>
      <c r="C102" s="157"/>
    </row>
    <row r="103" spans="1:3" x14ac:dyDescent="0.25">
      <c r="A103" s="159"/>
      <c r="B103" s="162"/>
      <c r="C103" s="157"/>
    </row>
    <row r="104" spans="1:3" x14ac:dyDescent="0.25">
      <c r="A104" s="159"/>
      <c r="B104" s="161"/>
      <c r="C104" s="157"/>
    </row>
    <row r="105" spans="1:3" x14ac:dyDescent="0.25">
      <c r="A105" s="159"/>
      <c r="B105" s="161"/>
      <c r="C105" s="157"/>
    </row>
    <row r="106" spans="1:3" x14ac:dyDescent="0.25">
      <c r="A106" s="159"/>
      <c r="B106" s="161"/>
      <c r="C106" s="157"/>
    </row>
    <row r="107" spans="1:3" x14ac:dyDescent="0.25">
      <c r="A107" s="159"/>
      <c r="B107" s="161"/>
      <c r="C107" s="157"/>
    </row>
    <row r="108" spans="1:3" x14ac:dyDescent="0.25">
      <c r="A108" s="159"/>
      <c r="B108" s="161"/>
      <c r="C108" s="157"/>
    </row>
    <row r="109" spans="1:3" x14ac:dyDescent="0.25">
      <c r="A109" s="155"/>
      <c r="B109" s="167"/>
      <c r="C109" s="168"/>
    </row>
    <row r="110" spans="1:3" x14ac:dyDescent="0.25">
      <c r="A110" s="159"/>
      <c r="B110" s="161"/>
      <c r="C110" s="157"/>
    </row>
    <row r="111" spans="1:3" x14ac:dyDescent="0.25">
      <c r="A111" s="155"/>
      <c r="B111" s="167"/>
      <c r="C111" s="168"/>
    </row>
    <row r="112" spans="1:3" x14ac:dyDescent="0.25">
      <c r="A112" s="159"/>
      <c r="B112" s="161"/>
      <c r="C112" s="157"/>
    </row>
    <row r="113" spans="1:3" x14ac:dyDescent="0.25">
      <c r="A113" s="159"/>
      <c r="B113" s="161"/>
      <c r="C113" s="157"/>
    </row>
    <row r="114" spans="1:3" x14ac:dyDescent="0.25">
      <c r="A114" s="159"/>
      <c r="B114" s="161"/>
      <c r="C114" s="157"/>
    </row>
    <row r="115" spans="1:3" x14ac:dyDescent="0.25">
      <c r="A115" s="159"/>
      <c r="B115" s="161"/>
      <c r="C115" s="157"/>
    </row>
    <row r="116" spans="1:3" x14ac:dyDescent="0.25">
      <c r="A116" s="155"/>
      <c r="B116" s="167"/>
      <c r="C116" s="168"/>
    </row>
    <row r="117" spans="1:3" x14ac:dyDescent="0.25">
      <c r="A117" s="159"/>
      <c r="B117" s="161"/>
      <c r="C117" s="157"/>
    </row>
    <row r="118" spans="1:3" x14ac:dyDescent="0.25">
      <c r="A118" s="159"/>
      <c r="B118" s="162"/>
      <c r="C118" s="157"/>
    </row>
    <row r="119" spans="1:3" x14ac:dyDescent="0.25">
      <c r="A119" s="159"/>
      <c r="B119" s="161"/>
      <c r="C119" s="157"/>
    </row>
    <row r="120" spans="1:3" x14ac:dyDescent="0.25">
      <c r="A120" s="159"/>
      <c r="B120" s="165"/>
      <c r="C120" s="157"/>
    </row>
    <row r="121" spans="1:3" x14ac:dyDescent="0.25">
      <c r="A121" s="159"/>
      <c r="B121" s="165"/>
      <c r="C121" s="157"/>
    </row>
    <row r="122" spans="1:3" x14ac:dyDescent="0.25">
      <c r="A122" s="159"/>
      <c r="B122" s="161"/>
      <c r="C122" s="157"/>
    </row>
    <row r="123" spans="1:3" x14ac:dyDescent="0.25">
      <c r="A123" s="155"/>
      <c r="B123" s="167"/>
      <c r="C123" s="168"/>
    </row>
    <row r="124" spans="1:3" x14ac:dyDescent="0.25">
      <c r="A124" s="159"/>
      <c r="B124" s="161"/>
      <c r="C124" s="157"/>
    </row>
    <row r="125" spans="1:3" x14ac:dyDescent="0.25">
      <c r="A125" s="159"/>
      <c r="B125" s="161"/>
      <c r="C125" s="157"/>
    </row>
    <row r="126" spans="1:3" x14ac:dyDescent="0.25">
      <c r="A126" s="155"/>
      <c r="B126" s="167"/>
      <c r="C126" s="168"/>
    </row>
    <row r="127" spans="1:3" x14ac:dyDescent="0.25">
      <c r="A127" s="166"/>
      <c r="B127" s="162"/>
      <c r="C127" s="157"/>
    </row>
    <row r="128" spans="1:3" x14ac:dyDescent="0.25">
      <c r="A128" s="166"/>
      <c r="B128" s="162"/>
      <c r="C128" s="157"/>
    </row>
    <row r="129" spans="1:3" x14ac:dyDescent="0.25">
      <c r="A129" s="166"/>
      <c r="B129" s="161"/>
      <c r="C129" s="157"/>
    </row>
    <row r="130" spans="1:3" x14ac:dyDescent="0.25">
      <c r="A130" s="166"/>
      <c r="B130" s="161"/>
      <c r="C130" s="157"/>
    </row>
    <row r="131" spans="1:3" x14ac:dyDescent="0.25">
      <c r="A131" s="172"/>
      <c r="B131" s="172"/>
      <c r="C131" s="172"/>
    </row>
    <row r="132" spans="1:3" x14ac:dyDescent="0.25">
      <c r="A132" s="172"/>
      <c r="B132" s="172"/>
      <c r="C132" s="172"/>
    </row>
    <row r="133" spans="1:3" x14ac:dyDescent="0.25">
      <c r="A133" s="172"/>
      <c r="B133" s="172"/>
      <c r="C133" s="172"/>
    </row>
    <row r="134" spans="1:3" x14ac:dyDescent="0.25">
      <c r="A134" s="172"/>
      <c r="B134" s="172"/>
      <c r="C134" s="172"/>
    </row>
    <row r="135" spans="1:3" x14ac:dyDescent="0.25">
      <c r="A135" s="172"/>
      <c r="B135" s="172"/>
      <c r="C135" s="172"/>
    </row>
    <row r="136" spans="1:3" x14ac:dyDescent="0.25">
      <c r="A136" s="172"/>
      <c r="B136" s="172"/>
      <c r="C136" s="172"/>
    </row>
    <row r="137" spans="1:3" x14ac:dyDescent="0.25">
      <c r="A137" s="172"/>
      <c r="B137" s="172"/>
      <c r="C137" s="172"/>
    </row>
    <row r="138" spans="1:3" x14ac:dyDescent="0.25">
      <c r="A138" s="172"/>
      <c r="B138" s="172"/>
      <c r="C138" s="172"/>
    </row>
    <row r="139" spans="1:3" x14ac:dyDescent="0.25">
      <c r="A139" s="172"/>
      <c r="B139" s="172"/>
      <c r="C139" s="172"/>
    </row>
    <row r="140" spans="1:3" x14ac:dyDescent="0.25">
      <c r="A140" s="172"/>
      <c r="B140" s="172"/>
      <c r="C140" s="172"/>
    </row>
    <row r="141" spans="1:3" x14ac:dyDescent="0.25">
      <c r="A141" s="172"/>
      <c r="B141" s="172"/>
      <c r="C141" s="172"/>
    </row>
    <row r="142" spans="1:3" x14ac:dyDescent="0.25">
      <c r="A142" s="172"/>
      <c r="B142" s="172"/>
      <c r="C142" s="172"/>
    </row>
    <row r="143" spans="1:3" x14ac:dyDescent="0.25">
      <c r="A143" s="172"/>
      <c r="B143" s="172"/>
      <c r="C143" s="172"/>
    </row>
    <row r="144" spans="1:3" x14ac:dyDescent="0.25">
      <c r="A144" s="172"/>
      <c r="B144" s="172"/>
      <c r="C144" s="172"/>
    </row>
    <row r="145" spans="1:3" x14ac:dyDescent="0.25">
      <c r="A145" s="172"/>
      <c r="B145" s="172"/>
      <c r="C145" s="172"/>
    </row>
    <row r="146" spans="1:3" x14ac:dyDescent="0.25">
      <c r="A146" s="172"/>
      <c r="B146" s="172"/>
      <c r="C146" s="172"/>
    </row>
    <row r="147" spans="1:3" x14ac:dyDescent="0.25">
      <c r="A147" s="172"/>
      <c r="B147" s="172"/>
      <c r="C147" s="172"/>
    </row>
    <row r="148" spans="1:3" x14ac:dyDescent="0.25">
      <c r="A148" s="172"/>
      <c r="B148" s="172"/>
      <c r="C148" s="172"/>
    </row>
    <row r="149" spans="1:3" x14ac:dyDescent="0.25">
      <c r="A149" s="172"/>
      <c r="B149" s="172"/>
      <c r="C149" s="172"/>
    </row>
    <row r="150" spans="1:3" x14ac:dyDescent="0.25">
      <c r="A150" s="172"/>
      <c r="B150" s="172"/>
      <c r="C150" s="172"/>
    </row>
    <row r="151" spans="1:3" x14ac:dyDescent="0.25">
      <c r="A151" s="172"/>
      <c r="B151" s="172"/>
      <c r="C151" s="172"/>
    </row>
  </sheetData>
  <sheetProtection sheet="1" objects="1" scenarios="1" formatRows="0" autoFilter="0"/>
  <mergeCells count="3">
    <mergeCell ref="B5:C5"/>
    <mergeCell ref="B9:C9"/>
    <mergeCell ref="A13:B13"/>
  </mergeCells>
  <phoneticPr fontId="16" type="noConversion"/>
  <conditionalFormatting sqref="C13">
    <cfRule type="cellIs" dxfId="5" priority="1" stopIfTrue="1" operator="lessThan">
      <formula>100</formula>
    </cfRule>
  </conditionalFormatting>
  <conditionalFormatting sqref="C117:C122 C127:C130 C28:C33 C35:C38 C40:C48 C50:C58 C60:C62 C64:C65 C67:C72 C74:C80 C82:C93 C124:C125 C102:C108 C110 C112:C115 C95:C100 C16:C26">
    <cfRule type="expression" dxfId="4" priority="2" stopIfTrue="1">
      <formula>$G16&gt;0</formula>
    </cfRule>
    <cfRule type="expression" dxfId="3" priority="3" stopIfTrue="1">
      <formula>$H16&gt;0</formula>
    </cfRule>
  </conditionalFormatting>
  <pageMargins left="0.75" right="0.75" top="0.35" bottom="0.84" header="0.28000000000000003" footer="0.19"/>
  <pageSetup paperSize="9" orientation="landscape" r:id="rId1"/>
  <headerFooter alignWithMargins="0">
    <oddFooter>&amp;L&amp;9audit exec summary NCN&amp;C&amp;9 &amp;F&amp;R&amp;9page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Macro11">
                <anchor moveWithCells="1" sizeWithCells="1">
                  <from>
                    <xdr:col>4</xdr:col>
                    <xdr:colOff>66675</xdr:colOff>
                    <xdr:row>3</xdr:row>
                    <xdr:rowOff>95250</xdr:rowOff>
                  </from>
                  <to>
                    <xdr:col>6</xdr:col>
                    <xdr:colOff>123825</xdr:colOff>
                    <xdr:row>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instructions</vt:lpstr>
      <vt:lpstr>pre audit list</vt:lpstr>
      <vt:lpstr>report</vt:lpstr>
      <vt:lpstr>Tool</vt:lpstr>
      <vt:lpstr>help</vt:lpstr>
      <vt:lpstr>Auditor Notes by Requirement </vt:lpstr>
      <vt:lpstr>non conformance note</vt:lpstr>
      <vt:lpstr>improvement note</vt:lpstr>
      <vt:lpstr>exec summary ncn</vt:lpstr>
      <vt:lpstr>exec summary imp req</vt:lpstr>
      <vt:lpstr>'exec summary imp req'!Print_Area</vt:lpstr>
      <vt:lpstr>'exec summary ncn'!Print_Area</vt:lpstr>
      <vt:lpstr>help!Print_Area</vt:lpstr>
      <vt:lpstr>report!Print_Area</vt:lpstr>
      <vt:lpstr>Tool!Print_Area</vt:lpstr>
      <vt:lpstr>Tool!Print_Titles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Steve (Parramatta) AUS</dc:creator>
  <cp:lastModifiedBy>Jerome Carslake</cp:lastModifiedBy>
  <cp:lastPrinted>2011-08-03T23:20:14Z</cp:lastPrinted>
  <dcterms:created xsi:type="dcterms:W3CDTF">2010-07-30T02:43:39Z</dcterms:created>
  <dcterms:modified xsi:type="dcterms:W3CDTF">2014-09-10T03:25:12Z</dcterms:modified>
</cp:coreProperties>
</file>